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Default Extension="sigs" ContentType="application/vnd.openxmlformats-package.digital-signature-origin"/>
  <Override PartName="/xl/sharedStrings.xml" ContentType="application/vnd.openxmlformats-officedocument.spreadsheetml.sharedStrings+xml"/>
  <Override PartName="/_xmlsignatures/sig2.xml" ContentType="application/vnd.openxmlformats-package.digital-signature-xmlsignature+xml"/>
  <Override PartName="/_xmlsignatures/sig1.xml" ContentType="application/vnd.openxmlformats-package.digital-signature-xmlsignatur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360" yWindow="270" windowWidth="14355" windowHeight="6600" tabRatio="777" activeTab="4"/>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3">BCDanhMucDauTu_06029!$A$1:$G$62</definedName>
    <definedName name="_xlnm.Print_Area" localSheetId="2">BCKetQuaHoatDong_06028!$A$1:$F$31</definedName>
    <definedName name="_xlnm.Print_Area" localSheetId="1">BCTaiSan_06027!$A$1:$F$28</definedName>
    <definedName name="_xlnm.Print_Area" localSheetId="4">Khac_06030!$A$1:$E$29</definedName>
    <definedName name="_xlnm.Print_Area" localSheetId="0">'Tong quat'!$A$1:$H$35</definedName>
  </definedNames>
  <calcPr calcId="125725"/>
</workbook>
</file>

<file path=xl/calcChain.xml><?xml version="1.0" encoding="utf-8"?>
<calcChain xmlns="http://schemas.openxmlformats.org/spreadsheetml/2006/main">
  <c r="G56" i="3"/>
  <c r="G55"/>
  <c r="G61"/>
  <c r="G60"/>
  <c r="G59"/>
  <c r="G58"/>
  <c r="G57"/>
  <c r="H11" i="4" l="1"/>
  <c r="D21" i="2" l="1"/>
  <c r="D20"/>
  <c r="D17"/>
  <c r="D16"/>
  <c r="D6"/>
  <c r="D2"/>
  <c r="D12" i="4"/>
  <c r="D13"/>
  <c r="F60" i="3" l="1"/>
  <c r="F55"/>
  <c r="F32"/>
  <c r="F29"/>
  <c r="F30"/>
  <c r="H3" i="4" l="1"/>
  <c r="D18" l="1"/>
  <c r="D16"/>
  <c r="D14" i="2" l="1"/>
  <c r="F40" i="3"/>
  <c r="F43" s="1"/>
  <c r="F28"/>
  <c r="F27"/>
  <c r="F4"/>
  <c r="F5"/>
  <c r="F6"/>
  <c r="F7"/>
  <c r="F8"/>
  <c r="F9"/>
  <c r="F10"/>
  <c r="F11"/>
  <c r="F12"/>
  <c r="F13"/>
  <c r="F14"/>
  <c r="F15"/>
  <c r="F16"/>
  <c r="F17"/>
  <c r="F18"/>
  <c r="F19"/>
  <c r="F20"/>
  <c r="F21"/>
  <c r="F22"/>
  <c r="F23"/>
  <c r="F24"/>
  <c r="F25"/>
  <c r="F26"/>
  <c r="F3"/>
  <c r="F48" l="1"/>
  <c r="D24" i="2" l="1"/>
  <c r="F61" i="3"/>
  <c r="F38"/>
  <c r="D22" i="2" l="1"/>
  <c r="G31" i="3"/>
  <c r="G32"/>
  <c r="G29"/>
  <c r="G30"/>
  <c r="G38"/>
  <c r="G48"/>
  <c r="G52"/>
  <c r="G50"/>
  <c r="G27"/>
  <c r="G22"/>
  <c r="G17"/>
  <c r="G3"/>
  <c r="G10"/>
  <c r="G51"/>
  <c r="G20"/>
  <c r="G4"/>
  <c r="G40"/>
  <c r="G25"/>
  <c r="G41"/>
  <c r="G53"/>
  <c r="G23"/>
  <c r="G11"/>
  <c r="G13"/>
  <c r="G19"/>
  <c r="G54"/>
  <c r="G6"/>
  <c r="G16"/>
  <c r="G7"/>
  <c r="G43"/>
  <c r="G26"/>
  <c r="G9"/>
  <c r="G18"/>
  <c r="G28"/>
  <c r="G12"/>
  <c r="G21"/>
  <c r="G5"/>
  <c r="G14"/>
  <c r="G15"/>
  <c r="G24"/>
  <c r="G8"/>
  <c r="G42"/>
  <c r="D26" i="4"/>
  <c r="D21"/>
  <c r="G13" s="1"/>
  <c r="D28" i="2" l="1"/>
  <c r="D4" i="4"/>
  <c r="D3"/>
  <c r="D5"/>
  <c r="D7"/>
  <c r="D6"/>
  <c r="D9"/>
  <c r="D8"/>
  <c r="D20"/>
</calcChain>
</file>

<file path=xl/sharedStrings.xml><?xml version="1.0" encoding="utf-8"?>
<sst xmlns="http://schemas.openxmlformats.org/spreadsheetml/2006/main" count="350" uniqueCount="304">
  <si>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</si>
  <si>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</si>
  <si>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</si>
  <si>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</si>
  <si>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</si>
  <si>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</si>
  <si>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</si>
  <si>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</si>
  <si>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</si>
  <si>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</si>
  <si>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</si>
  <si>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</si>
  <si>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</si>
  <si>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</si>
  <si>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</si>
  <si>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</si>
  <si>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</si>
  <si>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</si>
  <si>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</si>
  <si>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</si>
  <si>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</si>
  <si>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</si>
  <si>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</si>
  <si>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</si>
  <si>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</si>
  <si>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</si>
  <si>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</si>
  <si>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</si>
  <si>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</si>
  <si>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</si>
  <si>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</si>
  <si>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</si>
  <si>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</si>
  <si>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</si>
  <si>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</si>
  <si>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</si>
  <si>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</si>
  <si>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</si>
  <si>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</si>
  <si>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2240</t>
  </si>
  <si>
    <t>2243</t>
  </si>
  <si>
    <t>2244</t>
  </si>
  <si>
    <t>2245</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</si>
  <si>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</si>
  <si>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</si>
  <si>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</si>
  <si>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</si>
  <si>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</si>
  <si>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</si>
  <si>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</si>
  <si>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</si>
  <si>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</si>
  <si>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</si>
  <si>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</si>
  <si>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</si>
  <si>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</si>
  <si>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</si>
  <si>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</si>
  <si>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</si>
  <si>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</si>
  <si>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</si>
  <si>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</si>
  <si>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</si>
  <si>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</si>
  <si>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Thông tư số 183/2011/TT-BTC, Phụ lục số 34</t>
  </si>
  <si>
    <t>BCTaiSan_06027</t>
  </si>
  <si>
    <t>BCKetQuaHoatDong_06028</t>
  </si>
  <si>
    <t>BCDanhMucDauTu_06029</t>
  </si>
  <si>
    <t>Khac_06030</t>
  </si>
  <si>
    <t>…</t>
  </si>
  <si>
    <t>I</t>
  </si>
  <si>
    <t xml:space="preserve">II </t>
  </si>
  <si>
    <t>III</t>
  </si>
  <si>
    <t xml:space="preserve">IV </t>
  </si>
  <si>
    <t xml:space="preserve">V </t>
  </si>
  <si>
    <t xml:space="preserve">VI </t>
  </si>
  <si>
    <t>VII</t>
  </si>
  <si>
    <t>2205.1</t>
  </si>
  <si>
    <t>2205.2</t>
  </si>
  <si>
    <t>2208.1</t>
  </si>
  <si>
    <t>2208.2</t>
  </si>
  <si>
    <t>2214.1</t>
  </si>
  <si>
    <t>I.1</t>
  </si>
  <si>
    <t>I.2</t>
  </si>
  <si>
    <t>I.3</t>
  </si>
  <si>
    <t>I.4</t>
  </si>
  <si>
    <t>I.5</t>
  </si>
  <si>
    <t>I.6</t>
  </si>
  <si>
    <t>I.7</t>
  </si>
  <si>
    <t>I.8</t>
  </si>
  <si>
    <t>II</t>
  </si>
  <si>
    <t>II.1</t>
  </si>
  <si>
    <t>II.2</t>
  </si>
  <si>
    <t>II.3</t>
  </si>
  <si>
    <t>IV</t>
  </si>
  <si>
    <t>V</t>
  </si>
  <si>
    <t>VI</t>
  </si>
  <si>
    <t>VIII</t>
  </si>
  <si>
    <t>IX</t>
  </si>
  <si>
    <t>2232.1</t>
  </si>
  <si>
    <t>22781</t>
  </si>
  <si>
    <t>22782</t>
  </si>
  <si>
    <t>22841</t>
  </si>
  <si>
    <t>22661</t>
  </si>
  <si>
    <t>2208.3</t>
  </si>
  <si>
    <t>2214.2</t>
  </si>
  <si>
    <t>B</t>
  </si>
  <si>
    <t>B…</t>
  </si>
  <si>
    <t>C</t>
  </si>
  <si>
    <t>C…</t>
  </si>
  <si>
    <t xml:space="preserve">   …</t>
  </si>
  <si>
    <t>A</t>
  </si>
  <si>
    <t>A…</t>
  </si>
  <si>
    <t>PhanHoiNHGS_06276</t>
  </si>
  <si>
    <t>BMP</t>
  </si>
  <si>
    <t>BVS</t>
  </si>
  <si>
    <t>CII</t>
  </si>
  <si>
    <t>CMG</t>
  </si>
  <si>
    <t>DBC</t>
  </si>
  <si>
    <t>DHC</t>
  </si>
  <si>
    <t>FPT</t>
  </si>
  <si>
    <t>2246.10</t>
  </si>
  <si>
    <t>ITC</t>
  </si>
  <si>
    <t>LCG</t>
  </si>
  <si>
    <t>MBB</t>
  </si>
  <si>
    <t>NKG</t>
  </si>
  <si>
    <t>REE</t>
  </si>
  <si>
    <t>SSI</t>
  </si>
  <si>
    <t>2246.20</t>
  </si>
  <si>
    <t>TCM</t>
  </si>
  <si>
    <t>TDH</t>
  </si>
  <si>
    <t>VIC</t>
  </si>
  <si>
    <t>VTV</t>
  </si>
  <si>
    <t xml:space="preserve">1 </t>
  </si>
  <si>
    <t xml:space="preserve">2 </t>
  </si>
  <si>
    <t>(*) Ghi chú: Các chỉ tiêu 1 - 7 trong phần I (cụ thể các mã chỉ tiêu: 2265, 2266, 22661, 2267, 2268, 2269, 2270) được phản ánh theo phương pháp bình quân năm để phục vụ cho việc so sánh giữa các kỳ báo cáo. Theo đó, công thức thể hiện ở trên được nhân với số ngày trong năm và chia cho số ngày thực tế trong kỳ báo cáo.</t>
  </si>
  <si>
    <t>FCN</t>
  </si>
  <si>
    <t>HBC</t>
  </si>
  <si>
    <t>PAC</t>
  </si>
  <si>
    <t>PTB</t>
  </si>
  <si>
    <t>2239.1</t>
  </si>
  <si>
    <t>2239.2</t>
  </si>
  <si>
    <t>2239.3</t>
  </si>
  <si>
    <t>2239.4</t>
  </si>
  <si>
    <t>BÁO CÁO ĐỊNH KỲ VỀ HOẠT ĐỘNG ĐẦU TƯ CỦA QUỸ/PERIODICAL REPORT ON FUND'S INVESTMENT ACTIVITY</t>
  </si>
  <si>
    <t>Tháng/Month</t>
  </si>
  <si>
    <t>Quý/Quarter</t>
  </si>
  <si>
    <t>Năm/Year</t>
  </si>
  <si>
    <t>Kỳ báo cáo/Period:</t>
  </si>
  <si>
    <t>Tháng(Month)/Quý(Quarter):</t>
  </si>
  <si>
    <t>Năm/Year:</t>
  </si>
  <si>
    <t>1. Tên công ty quản lý quỹ/ Fund Management Company name: Công ty TNHH Quản lý Quỹ Eastspring Investments/ Eastspring Investments Fund Management Company</t>
  </si>
  <si>
    <t>3. Tên Quỹ/ Fund name: Quỹ đầu tư năng động Eastspring Investments Việt Nam/ Eastspring Investments Vietnam Navigator Fund (ENF)</t>
  </si>
  <si>
    <t>STT/No.</t>
  </si>
  <si>
    <t>Nội dung/Report</t>
  </si>
  <si>
    <t>Tên sheet/Sheet name</t>
  </si>
  <si>
    <t>Báo cáo về tài sản của quỹ/Asset report</t>
  </si>
  <si>
    <t>Báo cáo kết quả hoạt động/Profit and Loss report</t>
  </si>
  <si>
    <t>Báo cáo danh mục đầu tư của quỹ/Portfolio report</t>
  </si>
  <si>
    <t>Một số chỉ tiêu khác/Other Indicators</t>
  </si>
  <si>
    <t>Phản hồi của Ngân hàng giám sát/Supervising Bank's comments</t>
  </si>
  <si>
    <t>Ghi chú/Note</t>
  </si>
  <si>
    <t>(Circular 183/2011/TT-BTC, Annex 34)</t>
  </si>
  <si>
    <t>Đại diện có thẩm quyền của 
Ngân hàng giám sát/Supervising Bank</t>
  </si>
  <si>
    <t>(Ký, ghi rõ họ tên và đóng dấu/Signature, Name, Seal)</t>
  </si>
  <si>
    <t>STT/No</t>
  </si>
  <si>
    <t>Nội dung/Indicators</t>
  </si>
  <si>
    <t>Mã chỉ tiêu/Code</t>
  </si>
  <si>
    <t>Kỳ báo cáo/This period</t>
  </si>
  <si>
    <t>Kỳ trước/Last period</t>
  </si>
  <si>
    <t>Tài sản/Assets</t>
  </si>
  <si>
    <t>Tiền và các khoản tương đương tiền/Cash and cash equivalents</t>
  </si>
  <si>
    <t>Tiền/Cash at current account</t>
  </si>
  <si>
    <t>Tiền gửi ngân hàng/Deposit with term not more than three months</t>
  </si>
  <si>
    <t>Các khoản tương đương tiền/Other cash equivelents</t>
  </si>
  <si>
    <t>Cổ phiếu/Shares</t>
  </si>
  <si>
    <t>Trái phiếu/Bonds</t>
  </si>
  <si>
    <t>Cổ tức, trái tức được nhận/Dividend and bond interest receivables</t>
  </si>
  <si>
    <t>Lãi được nhận/Interest receivables</t>
  </si>
  <si>
    <t>Tiền bán cổ phiếu chờ thu/Unsettled sale of shares</t>
  </si>
  <si>
    <t>Tiền bán trái phiếu chờ thu/Unsettled sale of bonds</t>
  </si>
  <si>
    <t>Các khoản phải thu khác/Other receivables</t>
  </si>
  <si>
    <t>Các tài sản khác/Other investments</t>
  </si>
  <si>
    <t>Tổng tài sản/Total Assets</t>
  </si>
  <si>
    <t>Nợ/Liabilities</t>
  </si>
  <si>
    <t>Tiền phải thanh toán mua chứng khoán (kê chi tiết)/Unsettled purchase (Detailed)</t>
  </si>
  <si>
    <t>Phải trả về mua cổ phiếu/Unsettled purchase of shares</t>
  </si>
  <si>
    <t>Phải trả về mua trái phiếu/Unsettled purchase of bonds</t>
  </si>
  <si>
    <t>Các khoản phải trả khác/Other payables</t>
  </si>
  <si>
    <t>Tổng nợ/Total Liabilities</t>
  </si>
  <si>
    <t>Tài sản ròng của quỹ đầu tư (I.8-II.3)/Net asset value</t>
  </si>
  <si>
    <t>Giá trị tài sản ròng trên một chứng chỉ quỹ/NAV per unit</t>
  </si>
  <si>
    <t>Chỉ tiêu/Indicators</t>
  </si>
  <si>
    <t>Lũy kế từ đầu năm/Accumulated from the beginning of the year</t>
  </si>
  <si>
    <t>Thu nhập từ hoạt động đầu tư/Income from investment</t>
  </si>
  <si>
    <t>Cổ tức, trái tức được nhận/Dividend, bond interest received</t>
  </si>
  <si>
    <t xml:space="preserve"> Lãi được nhận/Interest received</t>
  </si>
  <si>
    <t>Các khoản thu nhập khác/Other income</t>
  </si>
  <si>
    <t>Chi phí/Expenses</t>
  </si>
  <si>
    <t xml:space="preserve"> Phí quản lý trả cho công ty quản lý quỹ/Management fee </t>
  </si>
  <si>
    <t xml:space="preserve">Phí lưu ký, giám sát trả cho NHGS/Custodian fee, supervising fee </t>
  </si>
  <si>
    <t xml:space="preserve"> Chi phí dịch vụ quản trị quỹ, chi phí dịch vụ đại lý chuyển nhượng và các chi phí khác mà công ty quản lý quỹ trả cho tổ chức cung cấp dịch vụ có liên quan (nếu có)/Fund administration fee, transfer agency fee and other fees to related service providers </t>
  </si>
  <si>
    <t xml:space="preserve">Chi phí kiểm toán trả cho tổ chức kiểm toán/Audit fee </t>
  </si>
  <si>
    <t xml:space="preserve"> Chi phí dịch vụ tư vấn pháp lý, dịch vụ báo giá và các dịch vụ hợp lý khác, thù lao trả cho ban đại diện quỹ/Legal consultancy expenses, OTC price quotation fee, other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</si>
  <si>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quỹ/Expenses for draft, printing, delivery of prospectus, simplified prospectus, transaction confirmation, account statements and other documents for investor; expenses for declaring information of the fund; expenses for holding General Investors Meeting, fund representative board</t>
  </si>
  <si>
    <t>Chi phí liên quan đến thực hiện các giao dịch tài sản của quỹ/Expenses related to execution of fund’s asset transactions</t>
  </si>
  <si>
    <t>Phí ngân hàng/Bank charges</t>
  </si>
  <si>
    <t>Thu nhập ròng từ hoạt động đầu tư (I-II)/Net income from investment activities</t>
  </si>
  <si>
    <t>Lãi (lỗ) từ hoạt động đầu tư/Gain (loss) from investment activities</t>
  </si>
  <si>
    <t>Lãi (lỗ) thực tế phát sinh từ hoạt động đầu tư/Realised gain (loss) from disposal of investment</t>
  </si>
  <si>
    <t>Thay đổi về giá trị của các khoản đầu tư trong kỳ/Unrealised gain (loss) from revaluation of investment</t>
  </si>
  <si>
    <t>Thay đổi của giá trị tài sản ròng do các hoạt động đầu tư trong kỳ (III + IV)/Changes of NAV due to the invesment activities during the period</t>
  </si>
  <si>
    <t>Giá trị tài sản ròng đầu kỳ/NAV at the beginning of the period</t>
  </si>
  <si>
    <t>Thay đổi giá trị tài sản ròng của quỹ trong kỳ/Changes of NAV in the period:</t>
  </si>
  <si>
    <t>trong đó/in which</t>
  </si>
  <si>
    <t>Thay đổi giá trị tài sản ròng của  quỹ do các hoạt động liên quan đến đầu tư trong kỳ/Changes of NAV due to invesment related activities during the period</t>
  </si>
  <si>
    <t>Thay đổi giá trị tài sản ròng do việc phân phối thu nhập cho các nhà đầu tư trong kỳ/Change of NAV due to  profit distribution in the period</t>
  </si>
  <si>
    <t>Thay đổi giá trị tài sản ròng do phát hành thêm Chứng chỉ Quỹ/Change of NAV due to Subscriptions</t>
  </si>
  <si>
    <t>Thay đổi giá trị tài sản ròng do mua lại Chứng chỉ Quỹ/Change of NAV due to Redemptions</t>
  </si>
  <si>
    <t>Giá trị tài sản ròng cuối kỳ/NAV at the end of period</t>
  </si>
  <si>
    <t>Lợi nhuận bình quân năm (chỉ áp dụng đối với báo cáo năm)/Average profit of the year (applicale only for annual report)</t>
  </si>
  <si>
    <t>Tỷ suất lợi nhuận bình quân năm (chỉ áp dụng đối với báo cáo năm)/Average profit ratio of the period ((applicale only for annual report)</t>
  </si>
  <si>
    <t>Loại tài sản/Asset type</t>
  </si>
  <si>
    <t>Số lượng/Quantity</t>
  </si>
  <si>
    <t>Giá thị trường hoặc giá trị hợp lý tại ngày báo cáo/Market price as at reporting date</t>
  </si>
  <si>
    <t>Tổng giá trị/Total value</t>
  </si>
  <si>
    <t>Tỷ lệ %/Tổng giá trị tài sản của quỹ/Ratio (%) per Fund's total assets</t>
  </si>
  <si>
    <t>%/cùng kỳ năm trước/% compared to same period last year</t>
  </si>
  <si>
    <t>Cổ phiếu niêm yết/Listed shares</t>
  </si>
  <si>
    <t>Tổng/Total</t>
  </si>
  <si>
    <t>Cổ phiếu không niêm yết/Unlisted shares</t>
  </si>
  <si>
    <t>Tổng các loại cổ phiếu/Total of shares</t>
  </si>
  <si>
    <t>Các loại chứng khoán khác/Other securities</t>
  </si>
  <si>
    <t>Tổng các loại chứng khoán/Total securities</t>
  </si>
  <si>
    <t>Các tài sản khác/Other Assets</t>
  </si>
  <si>
    <t>Cổ tức được nhận/Dividend receivables</t>
  </si>
  <si>
    <t>Lãi trái phiếu được nhận/Bond interest receivables</t>
  </si>
  <si>
    <t>Các khoản đặt cọc và ứng trước/Deposit and cash advance</t>
  </si>
  <si>
    <t>Tiền bán chứng khoán chờ thu/Unsettled sales</t>
  </si>
  <si>
    <t>Tiền/Cash, deposit</t>
  </si>
  <si>
    <t>Tiền mặt/Cash at current account</t>
  </si>
  <si>
    <t>Chứng chỉ tiền gửi/Term deposit</t>
  </si>
  <si>
    <t>Công cụ chuyển nhượng…/Transferable instruments</t>
  </si>
  <si>
    <t>Tổng giá trị danh mục/Total Assets</t>
  </si>
  <si>
    <t>Các chỉ tiêu về hiệu quả hoạt động/Operating performance indicator</t>
  </si>
  <si>
    <t>Tỷ lệ phí quản lý trả cho công ty quản lý quỹ/Giá trị tài sản ròng trung bình trong kỳ/Management expense over average NAV ratio (%)</t>
  </si>
  <si>
    <t>Tỷ lệ phí lưu ký, giám sát trả cho NHGS/Giá trị tài sản ròng trung bình trong kỳ/Custodian and supervising fee expense over average NAV ratio (%)</t>
  </si>
  <si>
    <t>Tỷ lệ chi phí dịch vụ quản trị quỹ,chi phí dịch vụ đại lý chuyển nhượng và các chi phí khác mà công ty quản lý quỹ trả cho tổ chức cung cấp dịch vụ có liên quan/Giá trị tài sản ròng của quỹ trung bình trong kỳ/Fund administration fee, transfer agency fee and other fees to related service providers over average NAV ratio (%)</t>
  </si>
  <si>
    <t>Chi phí kiểm toán trả cho tổ chức kiểm toán (nếu phát sinh)/Giá trị tài sản ròng trung bình trong kỳ/Audit fee expense over average NAV ratio (%)</t>
  </si>
  <si>
    <t>Chi phí dịch vụ tư vấn pháp lý, dịch vụ báo giá và các dịch vụ hợp lý khác, thù lao trả cho ban đại diện quỹ/Giá trị tài sản ròng trung bình trong kỳ/Legal consultancy, OTC price quotation, BOR remuneration expense over average NAV ratio (%)</t>
  </si>
  <si>
    <t>Tỷ lệ chi phí hoạt động/Giá trị tài sản ròng trung bình trong kỳ/Operating expense over average NAV ratio (%)</t>
  </si>
  <si>
    <t>Tốc độ vòng quay danh mục trong kỳ (%) = (Tổng giá trị danh mục mua vào + tổng giá trị danh mục bán ra)/(2 x Giá trị tài sản ròng trung bình trong kỳ)/Portfolio turnover rate (%) = (total value of buy-in portfolio+total proceeds of sale-out portfolio)/(2*average NAV)</t>
  </si>
  <si>
    <t>Các chỉ tiêu khác/Other indicators</t>
  </si>
  <si>
    <t>Quy mô quỹ đầu kỳ/Fund scale at the beginning of the period</t>
  </si>
  <si>
    <t>Tổng số lượng chứng chỉ quỹ đang lưu hành đầu kỳ/Number of Fund units at the beginning of the period</t>
  </si>
  <si>
    <t>Số lượng chứng chỉ quỹ phát hành thêm trong kỳ/Number of fund units subscribed in the period</t>
  </si>
  <si>
    <t>Số lượng đơn vị quỹ mua lại trong kỳ/Number of fund units redeemed in the period</t>
  </si>
  <si>
    <t>Giá trị vốn thực phải thanh toán trong kỳ khi đáp ứng lệnh của nhà đầu tư/Net redemption amount in period</t>
  </si>
  <si>
    <t>Tổng số lượng đơn vị quỹ đang lưu hành cuối kỳ/Number of Fund units at the end of the period</t>
  </si>
  <si>
    <t>Tỷ lệ nắm giữ chứng chỉ quỹ của công ty quản lý quỹ và người có liên quan cuối kỳ/Fund Management Company and related parties'  ownership ratio at the end of the period</t>
  </si>
  <si>
    <t>Tỷ lệ nắm giữ chứng chỉ quỹ của 10 nhà đầu tư lớn nhất cuối kỳ/Top 10 investors' ownership ratio at the end of the period</t>
  </si>
  <si>
    <t>Tỷ lệ nắm giữ chứng chỉ quỹ của nhà đầu tư nước ngoài cuối kỳ/Foreign investors' ownership ratio at the end of the period</t>
  </si>
  <si>
    <t>Số nhà đầu tư tham gia vào quỹ, kể cả giao dịch ký danh/Number of investors at the end of the period</t>
  </si>
  <si>
    <t>Giá trị tài sản ròng trên một đơn vị quỹ cuối tháng/NAV per unit at the end of the period</t>
  </si>
  <si>
    <t>(*) Note: Indicators no. 1 - 7, part I (codes: 2265, 2266, 22661, 2267, 2268, 2269, 2270) are annualized to appropriately compared between periods. Following this approach, the stated formula is multiplied by the number of days in the year, and divided by the number of days in the specific period.</t>
  </si>
  <si>
    <t>Tham chiếu/Reference</t>
  </si>
  <si>
    <t>Nội dung/Details</t>
  </si>
  <si>
    <t>2. Tên ngân hàng giám sát/ Supervising bank name: Ngân Hàng TNHH một thành viên HSBC (Việt Nam)/ HSBC Bank (Vietnam) Ltd.</t>
  </si>
  <si>
    <t>Trái phiếu chính phủ 8.8% 15/03/2029/Government bond 8.8% 15 Mar 2029 (TD1429094)</t>
  </si>
  <si>
    <r>
      <t>Giá trị vốn thực huy động thêm trong kỳ/Net subscription amount</t>
    </r>
    <r>
      <rPr>
        <sz val="8"/>
        <rFont val="Tahoma"/>
        <family val="2"/>
      </rPr>
      <t xml:space="preserve"> received in period</t>
    </r>
  </si>
  <si>
    <t>Không đổi tên sheet/Sheet name must not be changed</t>
  </si>
  <si>
    <t>Những chỉ tiêu không có số liệu có thể không phải trình bày nhưng không được đánh lại “Mã chỉ tiêu”./It is not required to report those indicators that no data, however code must not be changed</t>
  </si>
  <si>
    <t>Các khoản đầu tư (kê chi tiết)/Investments (List out in details)</t>
  </si>
  <si>
    <t>Tiền bán chứng khoán chờ thu (kê chi tiết)/Unsettled sales (List out in details)</t>
  </si>
  <si>
    <t>Tổng số chứng chỉ quỹ đang lưu hành/Total number of outstanding fund units</t>
  </si>
  <si>
    <t>Các loại phí khác (nêu chi tiết)/Other expenses (list out in details)</t>
  </si>
  <si>
    <t>HSG</t>
  </si>
  <si>
    <t>Thay đổi quy mô quỹ trong kỳ/Change of Fund size during the period</t>
  </si>
  <si>
    <t>Quy mô quỹ cuối kỳ/Fund size at the end of the period</t>
  </si>
  <si>
    <t>Tổng giá trị chứng chỉ quỹ đang lưu hành cuối kỳ/Total Fund Value at the end of the period</t>
  </si>
  <si>
    <t>Tổng giá trị chứng chỉ quỹ đang lưu hành đầu kỳ/Total Fund Value at the beginning of the period</t>
  </si>
  <si>
    <t>ACB</t>
  </si>
  <si>
    <t>NT2</t>
  </si>
  <si>
    <t>PVE</t>
  </si>
  <si>
    <t>VSC</t>
  </si>
  <si>
    <t>Lãi tiền gửi được nhận/Deposit Interest received</t>
  </si>
  <si>
    <t>SELL</t>
  </si>
  <si>
    <t>BUY</t>
  </si>
  <si>
    <t xml:space="preserve"> </t>
  </si>
  <si>
    <t>(Tổng) Giám đốc
Công ty quản lý quỹ/ Chief Executive Officer of Fund Management Company</t>
  </si>
  <si>
    <t>4. Ngày lập báo cáo/Report signing date: Ngày/Day 14 Tháng/Month 01 Năm/Year 2016</t>
  </si>
  <si>
    <t>10/15/2015</t>
  </si>
  <si>
    <t>10/22/2015</t>
  </si>
  <si>
    <t>10/29/2015</t>
  </si>
  <si>
    <t>10/31/2015</t>
  </si>
  <si>
    <t>11/19/2015</t>
  </si>
  <si>
    <t>11/26/2015</t>
  </si>
  <si>
    <t>11/30/2015</t>
  </si>
  <si>
    <t>12/17/2015</t>
  </si>
  <si>
    <t>12/24/2015</t>
  </si>
  <si>
    <t>12/31/2015</t>
  </si>
  <si>
    <t>TH12</t>
  </si>
  <si>
    <t>DPM</t>
  </si>
  <si>
    <t>MWG</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</si>
</sst>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19">
    <font>
      <sz val="11"/>
      <color theme="1"/>
      <name val="Calibri"/>
      <family val="2"/>
      <scheme val="minor"/>
    </font>
    <font>
      <sz val="11"/>
      <color theme="1"/>
      <name val="Calibri"/>
      <family val="2"/>
      <scheme val="minor"/>
    </font>
    <font>
      <sz val="10"/>
      <name val="Arial"/>
      <family val="2"/>
    </font>
    <font>
      <b/>
      <sz val="8"/>
      <name val="Tahoma"/>
      <family val="2"/>
    </font>
    <font>
      <sz val="11"/>
      <color theme="1"/>
      <name val="Times New Roman"/>
      <family val="1"/>
    </font>
    <font>
      <b/>
      <sz val="11"/>
      <color theme="1"/>
      <name val="Times New Roman"/>
      <family val="1"/>
    </font>
    <font>
      <u/>
      <sz val="11"/>
      <color theme="1"/>
      <name val="Times New Roman"/>
      <family val="1"/>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sz val="10"/>
      <name val="Times New Roman"/>
      <family val="1"/>
    </font>
    <font>
      <sz val="11"/>
      <name val="Calibri"/>
      <family val="2"/>
      <scheme val="minor"/>
    </font>
    <font>
      <sz val="8"/>
      <color indexed="63"/>
      <name val="Tahoma"/>
      <family val="2"/>
    </font>
    <font>
      <b/>
      <sz val="14"/>
      <name val="Times New Roman"/>
      <family val="1"/>
    </font>
    <font>
      <i/>
      <sz val="1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cellStyleXfs>
  <cellXfs count="119">
    <xf numFmtId="0" fontId="0" fillId="0" borderId="0" xfId="0"/>
    <xf numFmtId="164" fontId="0" fillId="0" borderId="0" xfId="1" applyNumberFormat="1" applyFont="1"/>
    <xf numFmtId="49" fontId="8" fillId="0" borderId="1" xfId="0"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horizontal="left" vertical="center" wrapText="1"/>
    </xf>
    <xf numFmtId="49" fontId="8" fillId="0" borderId="1" xfId="2" applyNumberFormat="1" applyFont="1" applyFill="1" applyBorder="1" applyAlignment="1" applyProtection="1">
      <alignment horizontal="left" vertical="center" wrapText="1"/>
    </xf>
    <xf numFmtId="0" fontId="7" fillId="3" borderId="1" xfId="2" applyNumberFormat="1" applyFont="1" applyFill="1" applyBorder="1" applyAlignment="1" applyProtection="1">
      <alignment horizontal="left" vertical="center" wrapText="1"/>
    </xf>
    <xf numFmtId="164" fontId="8" fillId="0" borderId="1" xfId="1" applyNumberFormat="1" applyFont="1" applyFill="1" applyBorder="1" applyAlignment="1" applyProtection="1">
      <alignment horizontal="left" vertical="center" wrapText="1"/>
    </xf>
    <xf numFmtId="0" fontId="0" fillId="0" borderId="0" xfId="0" applyAlignment="1">
      <alignment horizontal="left" indent="1"/>
    </xf>
    <xf numFmtId="164" fontId="0" fillId="0" borderId="0" xfId="1" applyNumberFormat="1" applyFont="1" applyAlignment="1">
      <alignment horizontal="left" indent="1"/>
    </xf>
    <xf numFmtId="0" fontId="7" fillId="3" borderId="3" xfId="2" applyNumberFormat="1" applyFont="1" applyFill="1" applyBorder="1" applyAlignment="1" applyProtection="1">
      <alignment horizontal="left" vertical="center" wrapText="1"/>
    </xf>
    <xf numFmtId="49" fontId="3" fillId="0" borderId="3" xfId="2" applyNumberFormat="1" applyFont="1" applyFill="1" applyBorder="1" applyAlignment="1" applyProtection="1">
      <alignment horizontal="left" vertical="center" wrapText="1"/>
    </xf>
    <xf numFmtId="49" fontId="8" fillId="0" borderId="3" xfId="2" applyNumberFormat="1" applyFont="1" applyFill="1" applyBorder="1" applyAlignment="1" applyProtection="1">
      <alignment horizontal="left" vertical="center" wrapText="1"/>
    </xf>
    <xf numFmtId="49" fontId="8" fillId="0" borderId="3" xfId="2" applyNumberFormat="1" applyFont="1" applyFill="1" applyBorder="1" applyAlignment="1" applyProtection="1">
      <alignment horizontal="left" vertical="center" wrapText="1" indent="1"/>
    </xf>
    <xf numFmtId="0" fontId="7" fillId="3" borderId="2" xfId="2" applyNumberFormat="1" applyFont="1" applyFill="1" applyBorder="1" applyAlignment="1" applyProtection="1">
      <alignment horizontal="center" vertical="center" wrapText="1"/>
    </xf>
    <xf numFmtId="0" fontId="10" fillId="0" borderId="2" xfId="0" applyFont="1" applyBorder="1" applyAlignment="1">
      <alignment horizontal="center"/>
    </xf>
    <xf numFmtId="49" fontId="8" fillId="0" borderId="3" xfId="0" applyNumberFormat="1" applyFont="1" applyFill="1" applyBorder="1" applyAlignment="1" applyProtection="1">
      <alignment horizontal="left" vertical="center" wrapText="1"/>
    </xf>
    <xf numFmtId="0" fontId="4" fillId="3" borderId="0" xfId="0" applyFont="1" applyFill="1"/>
    <xf numFmtId="0" fontId="12" fillId="3" borderId="0" xfId="0" applyFont="1" applyFill="1"/>
    <xf numFmtId="0" fontId="4" fillId="3" borderId="0" xfId="0" applyFont="1" applyFill="1" applyAlignment="1">
      <alignment horizontal="right"/>
    </xf>
    <xf numFmtId="0" fontId="5" fillId="3" borderId="2" xfId="0" applyFont="1" applyFill="1" applyBorder="1" applyAlignment="1">
      <alignment horizontal="center"/>
    </xf>
    <xf numFmtId="0" fontId="5" fillId="3" borderId="2" xfId="0" applyFont="1" applyFill="1" applyBorder="1"/>
    <xf numFmtId="0" fontId="4" fillId="3" borderId="2" xfId="0" applyFont="1" applyFill="1" applyBorder="1" applyAlignment="1">
      <alignment horizontal="center"/>
    </xf>
    <xf numFmtId="0" fontId="9" fillId="3" borderId="2" xfId="3" applyFill="1" applyBorder="1"/>
    <xf numFmtId="0" fontId="6" fillId="3" borderId="0" xfId="0" applyFont="1" applyFill="1"/>
    <xf numFmtId="0" fontId="4" fillId="3" borderId="0" xfId="0" applyFont="1" applyFill="1" applyAlignment="1"/>
    <xf numFmtId="0" fontId="5" fillId="3" borderId="0" xfId="0" applyFont="1" applyFill="1" applyAlignment="1">
      <alignment horizontal="center" wrapText="1"/>
    </xf>
    <xf numFmtId="0" fontId="4" fillId="3" borderId="2" xfId="0" applyFont="1" applyFill="1" applyBorder="1" applyAlignment="1">
      <alignment wrapText="1"/>
    </xf>
    <xf numFmtId="0" fontId="4"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4" fillId="4" borderId="2" xfId="0" applyFont="1" applyFill="1" applyBorder="1" applyAlignment="1" applyProtection="1">
      <alignment horizontal="left"/>
      <protection locked="0"/>
    </xf>
    <xf numFmtId="41" fontId="8" fillId="0" borderId="2" xfId="0" applyNumberFormat="1" applyFont="1" applyFill="1" applyBorder="1" applyAlignment="1" applyProtection="1">
      <alignment horizontal="left" vertical="center" wrapText="1"/>
    </xf>
    <xf numFmtId="164" fontId="8" fillId="0" borderId="2" xfId="1" applyNumberFormat="1" applyFont="1" applyBorder="1"/>
    <xf numFmtId="43" fontId="8" fillId="0" borderId="2" xfId="1" applyNumberFormat="1" applyFont="1" applyBorder="1"/>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9" fillId="3" borderId="2" xfId="3" applyFill="1" applyBorder="1" applyAlignment="1">
      <alignment horizontal="left"/>
    </xf>
    <xf numFmtId="0" fontId="2" fillId="0" borderId="0" xfId="0" applyFont="1"/>
    <xf numFmtId="10" fontId="8" fillId="0" borderId="2" xfId="1" applyNumberFormat="1" applyFont="1" applyBorder="1"/>
    <xf numFmtId="10" fontId="8" fillId="0" borderId="1" xfId="1" applyNumberFormat="1" applyFont="1" applyFill="1" applyBorder="1" applyAlignment="1" applyProtection="1">
      <alignment vertical="center" wrapText="1"/>
    </xf>
    <xf numFmtId="10" fontId="8" fillId="4" borderId="1" xfId="1" applyNumberFormat="1" applyFont="1" applyFill="1" applyBorder="1" applyAlignment="1" applyProtection="1">
      <alignment vertical="center" wrapText="1"/>
    </xf>
    <xf numFmtId="164" fontId="8" fillId="0" borderId="1" xfId="1" applyNumberFormat="1" applyFont="1" applyFill="1" applyBorder="1" applyAlignment="1" applyProtection="1">
      <alignment vertical="center" wrapText="1"/>
    </xf>
    <xf numFmtId="43" fontId="8" fillId="0" borderId="1" xfId="1" applyNumberFormat="1" applyFont="1" applyFill="1" applyBorder="1" applyAlignment="1" applyProtection="1">
      <alignment vertical="center" wrapText="1"/>
    </xf>
    <xf numFmtId="164" fontId="0" fillId="0" borderId="0" xfId="0" applyNumberFormat="1"/>
    <xf numFmtId="41" fontId="0" fillId="0" borderId="0" xfId="0" applyNumberFormat="1"/>
    <xf numFmtId="164" fontId="3" fillId="3" borderId="1" xfId="1" applyNumberFormat="1" applyFont="1" applyFill="1" applyBorder="1" applyAlignment="1" applyProtection="1">
      <alignment horizontal="left" vertical="center" wrapText="1"/>
    </xf>
    <xf numFmtId="0" fontId="15" fillId="0" borderId="0" xfId="0" applyFont="1"/>
    <xf numFmtId="0" fontId="8" fillId="0" borderId="2" xfId="0" applyFont="1" applyBorder="1" applyAlignment="1">
      <alignment horizontal="center"/>
    </xf>
    <xf numFmtId="164" fontId="15" fillId="0" borderId="0" xfId="1" applyNumberFormat="1" applyFont="1"/>
    <xf numFmtId="10" fontId="15" fillId="0" borderId="0" xfId="0" applyNumberFormat="1" applyFont="1"/>
    <xf numFmtId="0" fontId="3" fillId="2" borderId="2" xfId="0" applyNumberFormat="1" applyFont="1" applyFill="1" applyBorder="1" applyAlignment="1" applyProtection="1">
      <alignment horizontal="center" vertical="center" wrapText="1"/>
    </xf>
    <xf numFmtId="0" fontId="3" fillId="2" borderId="3"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10" fontId="15" fillId="0" borderId="0" xfId="4" applyNumberFormat="1" applyFont="1"/>
    <xf numFmtId="43" fontId="15" fillId="0" borderId="0" xfId="4" applyNumberFormat="1" applyFont="1"/>
    <xf numFmtId="0" fontId="7" fillId="3" borderId="3" xfId="2" applyNumberFormat="1" applyFont="1" applyFill="1" applyBorder="1" applyAlignment="1" applyProtection="1">
      <alignment horizontal="center" vertical="center" wrapText="1"/>
    </xf>
    <xf numFmtId="4" fontId="0" fillId="0" borderId="0" xfId="0" applyNumberFormat="1"/>
    <xf numFmtId="0" fontId="16" fillId="0" borderId="1" xfId="0" applyNumberFormat="1" applyFont="1" applyFill="1" applyBorder="1" applyAlignment="1" applyProtection="1">
      <alignment horizontal="left" vertical="center" wrapText="1"/>
    </xf>
    <xf numFmtId="10" fontId="0" fillId="0" borderId="0" xfId="0" applyNumberFormat="1"/>
    <xf numFmtId="0" fontId="16" fillId="0" borderId="1" xfId="0" quotePrefix="1" applyNumberFormat="1" applyFont="1" applyFill="1" applyBorder="1" applyAlignment="1" applyProtection="1">
      <alignment horizontal="left" vertical="center" wrapText="1"/>
    </xf>
    <xf numFmtId="0" fontId="4" fillId="3" borderId="2" xfId="0" applyFont="1" applyFill="1" applyBorder="1" applyAlignment="1">
      <alignment horizontal="left" wrapText="1"/>
    </xf>
    <xf numFmtId="0" fontId="11" fillId="3" borderId="0" xfId="0" applyFont="1" applyFill="1" applyAlignment="1">
      <alignment horizontal="center" wrapText="1"/>
    </xf>
    <xf numFmtId="0" fontId="18" fillId="3" borderId="0" xfId="0" applyFont="1" applyFill="1" applyAlignment="1">
      <alignment vertical="center"/>
    </xf>
    <xf numFmtId="43" fontId="0" fillId="0" borderId="0" xfId="0" applyNumberFormat="1"/>
    <xf numFmtId="0" fontId="8" fillId="4" borderId="1" xfId="0" applyNumberFormat="1" applyFont="1" applyFill="1" applyBorder="1" applyAlignment="1" applyProtection="1">
      <alignment vertical="center" wrapText="1"/>
    </xf>
    <xf numFmtId="10" fontId="0" fillId="0" borderId="0" xfId="4" applyNumberFormat="1" applyFont="1"/>
    <xf numFmtId="0" fontId="15" fillId="0" borderId="0" xfId="0" applyFont="1" applyAlignment="1">
      <alignment horizontal="left" wrapText="1"/>
    </xf>
    <xf numFmtId="43" fontId="15" fillId="0" borderId="0" xfId="1" applyFont="1"/>
    <xf numFmtId="164" fontId="3" fillId="4" borderId="1" xfId="1" applyNumberFormat="1" applyFont="1" applyFill="1" applyBorder="1" applyAlignment="1" applyProtection="1">
      <alignment horizontal="left" vertical="center" wrapText="1"/>
    </xf>
    <xf numFmtId="164" fontId="8" fillId="4" borderId="1" xfId="1" applyNumberFormat="1" applyFont="1" applyFill="1" applyBorder="1" applyAlignment="1" applyProtection="1">
      <alignment horizontal="left" vertical="center" wrapText="1"/>
    </xf>
    <xf numFmtId="41" fontId="8" fillId="4" borderId="2" xfId="0" applyNumberFormat="1" applyFont="1" applyFill="1" applyBorder="1" applyAlignment="1" applyProtection="1">
      <alignment horizontal="left" vertical="center" wrapText="1"/>
    </xf>
    <xf numFmtId="165" fontId="8" fillId="4" borderId="2" xfId="0" applyNumberFormat="1" applyFont="1" applyFill="1" applyBorder="1" applyAlignment="1" applyProtection="1">
      <alignment horizontal="left" vertical="center" wrapText="1"/>
    </xf>
    <xf numFmtId="164" fontId="15" fillId="4" borderId="0" xfId="1" applyNumberFormat="1" applyFont="1" applyFill="1"/>
    <xf numFmtId="0" fontId="8" fillId="4" borderId="1" xfId="0" applyNumberFormat="1" applyFont="1" applyFill="1" applyBorder="1" applyAlignment="1" applyProtection="1">
      <alignment horizontal="left" vertical="center" wrapText="1"/>
    </xf>
    <xf numFmtId="10" fontId="8" fillId="4" borderId="1" xfId="1" applyNumberFormat="1" applyFont="1" applyFill="1" applyBorder="1" applyAlignment="1" applyProtection="1">
      <alignment horizontal="right" vertical="center" wrapText="1"/>
    </xf>
    <xf numFmtId="164" fontId="8" fillId="4" borderId="1" xfId="1" applyNumberFormat="1" applyFont="1" applyFill="1" applyBorder="1" applyAlignment="1" applyProtection="1">
      <alignment horizontal="right" vertical="center" wrapText="1"/>
    </xf>
    <xf numFmtId="43" fontId="8" fillId="4" borderId="1" xfId="1" applyFont="1" applyFill="1" applyBorder="1" applyAlignment="1" applyProtection="1">
      <alignment horizontal="right" vertical="center" wrapText="1"/>
    </xf>
    <xf numFmtId="3" fontId="8" fillId="4" borderId="1" xfId="1" applyNumberFormat="1" applyFont="1" applyFill="1" applyBorder="1" applyAlignment="1" applyProtection="1">
      <alignment horizontal="right" vertical="center" wrapText="1"/>
    </xf>
    <xf numFmtId="43" fontId="8" fillId="4" borderId="1" xfId="1" applyNumberFormat="1" applyFont="1" applyFill="1" applyBorder="1" applyAlignment="1" applyProtection="1">
      <alignment horizontal="right" vertical="center" wrapText="1"/>
    </xf>
    <xf numFmtId="0" fontId="15" fillId="4" borderId="0" xfId="0" applyFont="1" applyFill="1"/>
    <xf numFmtId="164" fontId="7" fillId="4" borderId="1" xfId="1" applyNumberFormat="1" applyFont="1" applyFill="1" applyBorder="1" applyAlignment="1" applyProtection="1">
      <alignment horizontal="left" vertical="center" wrapText="1"/>
    </xf>
    <xf numFmtId="0" fontId="0" fillId="4" borderId="0" xfId="0" applyFill="1"/>
    <xf numFmtId="41" fontId="3" fillId="4" borderId="2" xfId="0" applyNumberFormat="1" applyFont="1" applyFill="1" applyBorder="1" applyAlignment="1" applyProtection="1">
      <alignment horizontal="center" vertical="center" wrapText="1"/>
    </xf>
    <xf numFmtId="41" fontId="8" fillId="4" borderId="2" xfId="0" applyNumberFormat="1" applyFont="1" applyFill="1" applyBorder="1" applyAlignment="1" applyProtection="1">
      <alignment horizontal="center" vertical="center" wrapText="1"/>
    </xf>
    <xf numFmtId="41" fontId="0" fillId="4" borderId="0" xfId="0" applyNumberFormat="1" applyFill="1"/>
    <xf numFmtId="10" fontId="8" fillId="4" borderId="2" xfId="0" applyNumberFormat="1" applyFont="1" applyFill="1" applyBorder="1" applyAlignment="1" applyProtection="1">
      <alignment horizontal="left" vertical="center" wrapText="1"/>
    </xf>
    <xf numFmtId="164" fontId="0" fillId="4" borderId="0" xfId="1" applyNumberFormat="1" applyFont="1" applyFill="1"/>
    <xf numFmtId="41" fontId="3" fillId="4" borderId="2" xfId="0" applyNumberFormat="1" applyFont="1" applyFill="1" applyBorder="1" applyAlignment="1" applyProtection="1">
      <alignment horizontal="left" vertical="center" wrapText="1"/>
    </xf>
    <xf numFmtId="43" fontId="0" fillId="0" borderId="0" xfId="1" applyFont="1"/>
    <xf numFmtId="43" fontId="15" fillId="5" borderId="0" xfId="0" applyNumberFormat="1" applyFont="1" applyFill="1"/>
    <xf numFmtId="43" fontId="15" fillId="5" borderId="0" xfId="1" applyFont="1" applyFill="1"/>
    <xf numFmtId="0" fontId="8" fillId="0" borderId="0" xfId="0" applyNumberFormat="1" applyFont="1" applyFill="1" applyBorder="1" applyAlignment="1" applyProtection="1">
      <alignment horizontal="left" vertical="center" wrapText="1"/>
    </xf>
    <xf numFmtId="10" fontId="8" fillId="0" borderId="0" xfId="1" applyNumberFormat="1" applyFont="1" applyFill="1" applyBorder="1" applyAlignment="1" applyProtection="1">
      <alignment vertical="center" wrapText="1"/>
    </xf>
    <xf numFmtId="10" fontId="8" fillId="4" borderId="0" xfId="1" applyNumberFormat="1" applyFont="1" applyFill="1" applyBorder="1" applyAlignment="1" applyProtection="1">
      <alignment vertical="center" wrapText="1"/>
    </xf>
    <xf numFmtId="164" fontId="8" fillId="0" borderId="0" xfId="1" applyNumberFormat="1" applyFont="1" applyFill="1" applyBorder="1" applyAlignment="1" applyProtection="1">
      <alignment vertical="center" wrapText="1"/>
    </xf>
    <xf numFmtId="43" fontId="8" fillId="0" borderId="0" xfId="1" applyNumberFormat="1" applyFont="1" applyFill="1" applyBorder="1" applyAlignment="1" applyProtection="1">
      <alignment vertical="center" wrapText="1"/>
    </xf>
    <xf numFmtId="0" fontId="8" fillId="4" borderId="0" xfId="0" applyNumberFormat="1" applyFont="1" applyFill="1" applyBorder="1" applyAlignment="1" applyProtection="1">
      <alignment vertical="center" wrapText="1"/>
    </xf>
    <xf numFmtId="0" fontId="3" fillId="4" borderId="0" xfId="0" applyNumberFormat="1" applyFont="1" applyFill="1" applyBorder="1" applyAlignment="1" applyProtection="1">
      <alignment horizontal="center" vertical="center" wrapText="1"/>
    </xf>
    <xf numFmtId="9" fontId="8" fillId="4" borderId="1" xfId="2" applyNumberFormat="1" applyFont="1" applyFill="1" applyBorder="1" applyAlignment="1" applyProtection="1">
      <alignment horizontal="left" vertical="center" wrapText="1"/>
    </xf>
    <xf numFmtId="10" fontId="8" fillId="4" borderId="2" xfId="4" applyNumberFormat="1" applyFont="1" applyFill="1" applyBorder="1" applyAlignment="1" applyProtection="1">
      <alignment horizontal="right" vertical="center" wrapText="1"/>
    </xf>
    <xf numFmtId="10" fontId="8" fillId="4" borderId="2" xfId="4" applyNumberFormat="1" applyFont="1" applyFill="1" applyBorder="1" applyAlignment="1" applyProtection="1">
      <alignment horizontal="left" vertical="center" wrapText="1"/>
    </xf>
    <xf numFmtId="43" fontId="15" fillId="0" borderId="0" xfId="0" applyNumberFormat="1" applyFont="1"/>
    <xf numFmtId="0" fontId="15" fillId="0" borderId="0" xfId="0" applyFont="1" applyAlignment="1">
      <alignment horizontal="left"/>
    </xf>
    <xf numFmtId="164" fontId="15" fillId="0" borderId="0" xfId="1" applyNumberFormat="1" applyFont="1" applyAlignment="1">
      <alignment horizontal="left"/>
    </xf>
    <xf numFmtId="14" fontId="0" fillId="0" borderId="0" xfId="0" applyNumberFormat="1" applyAlignment="1">
      <alignment horizontal="left"/>
    </xf>
    <xf numFmtId="0" fontId="0" fillId="0" borderId="0" xfId="0" applyAlignment="1">
      <alignment horizontal="left"/>
    </xf>
    <xf numFmtId="43" fontId="15" fillId="0" borderId="0" xfId="0" applyNumberFormat="1" applyFont="1" applyAlignment="1">
      <alignment horizontal="left"/>
    </xf>
    <xf numFmtId="164" fontId="0" fillId="0" borderId="0" xfId="4" applyNumberFormat="1" applyFont="1"/>
    <xf numFmtId="164" fontId="15" fillId="0" borderId="0" xfId="0" applyNumberFormat="1" applyFont="1"/>
    <xf numFmtId="164" fontId="0" fillId="0" borderId="0" xfId="1" applyNumberFormat="1" applyFont="1" applyAlignment="1">
      <alignment horizontal="left"/>
    </xf>
    <xf numFmtId="0" fontId="17" fillId="3" borderId="0" xfId="0" applyFont="1" applyFill="1" applyAlignment="1">
      <alignment horizontal="center" wrapText="1"/>
    </xf>
    <xf numFmtId="0" fontId="14" fillId="0" borderId="0" xfId="0" applyFont="1" applyAlignment="1">
      <alignment horizontal="left" wrapText="1" readingOrder="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5" fillId="0" borderId="0" xfId="0" applyFont="1" applyAlignment="1">
      <alignment horizontal="left" wrapText="1"/>
    </xf>
  </cellXfs>
  <cellStyles count="5">
    <cellStyle name="Comma" xfId="1" builtinId="3"/>
    <cellStyle name="Hyperlink" xfId="3" builtinId="8"/>
    <cellStyle name="Normal" xfId="0" builtinId="0"/>
    <cellStyle name="Normal 2" xfId="2"/>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2:K30"/>
  <sheetViews>
    <sheetView topLeftCell="A4" workbookViewId="0">
      <selection sqref="A1:H35"/>
    </sheetView>
  </sheetViews>
  <sheetFormatPr defaultColWidth="9.140625" defaultRowHeight="15"/>
  <cols>
    <col min="1" max="1" width="9.140625" style="16"/>
    <col min="2" max="2" width="14.85546875" style="16" customWidth="1"/>
    <col min="3" max="3" width="31.42578125" style="16" bestFit="1" customWidth="1"/>
    <col min="4" max="4" width="38.7109375" style="16" customWidth="1"/>
    <col min="5" max="16384" width="9.140625" style="16"/>
  </cols>
  <sheetData>
    <row r="2" spans="1:11" ht="48.2" customHeight="1">
      <c r="C2" s="113" t="s">
        <v>144</v>
      </c>
      <c r="D2" s="113"/>
      <c r="E2" s="113"/>
      <c r="F2" s="113"/>
    </row>
    <row r="3" spans="1:11" ht="12.2" customHeight="1">
      <c r="C3" s="17"/>
    </row>
    <row r="4" spans="1:11">
      <c r="C4" s="18" t="s">
        <v>148</v>
      </c>
      <c r="D4" s="30" t="s">
        <v>146</v>
      </c>
    </row>
    <row r="5" spans="1:11">
      <c r="C5" s="18" t="s">
        <v>149</v>
      </c>
      <c r="D5" s="30" t="s">
        <v>94</v>
      </c>
    </row>
    <row r="6" spans="1:11">
      <c r="C6" s="18" t="s">
        <v>150</v>
      </c>
      <c r="D6" s="27">
        <v>2015</v>
      </c>
      <c r="J6" s="28" t="s">
        <v>145</v>
      </c>
      <c r="K6" s="28"/>
    </row>
    <row r="7" spans="1:11">
      <c r="J7" s="28" t="s">
        <v>146</v>
      </c>
      <c r="K7" s="28"/>
    </row>
    <row r="8" spans="1:11">
      <c r="A8" s="16" t="s">
        <v>151</v>
      </c>
      <c r="J8" s="28" t="s">
        <v>147</v>
      </c>
      <c r="K8" s="28"/>
    </row>
    <row r="9" spans="1:11">
      <c r="A9" s="16" t="s">
        <v>267</v>
      </c>
      <c r="J9" s="28"/>
      <c r="K9" s="28"/>
    </row>
    <row r="10" spans="1:11" ht="14.25" customHeight="1">
      <c r="A10" s="16" t="s">
        <v>152</v>
      </c>
      <c r="J10" s="28">
        <v>1</v>
      </c>
      <c r="K10" s="28" t="s">
        <v>70</v>
      </c>
    </row>
    <row r="11" spans="1:11">
      <c r="A11" s="16" t="s">
        <v>290</v>
      </c>
      <c r="J11" s="28">
        <v>2</v>
      </c>
      <c r="K11" s="28" t="s">
        <v>90</v>
      </c>
    </row>
    <row r="12" spans="1:11">
      <c r="J12" s="28">
        <v>3</v>
      </c>
      <c r="K12" s="28" t="s">
        <v>72</v>
      </c>
    </row>
    <row r="13" spans="1:11">
      <c r="D13" s="16" t="s">
        <v>64</v>
      </c>
      <c r="J13" s="28">
        <v>4</v>
      </c>
      <c r="K13" s="28" t="s">
        <v>94</v>
      </c>
    </row>
    <row r="14" spans="1:11">
      <c r="D14" s="16" t="s">
        <v>162</v>
      </c>
      <c r="J14" s="28">
        <v>5</v>
      </c>
      <c r="K14" s="29"/>
    </row>
    <row r="15" spans="1:11">
      <c r="J15" s="28">
        <v>6</v>
      </c>
      <c r="K15" s="29"/>
    </row>
    <row r="16" spans="1:11">
      <c r="B16" s="19" t="s">
        <v>153</v>
      </c>
      <c r="C16" s="20" t="s">
        <v>154</v>
      </c>
      <c r="D16" s="20" t="s">
        <v>155</v>
      </c>
      <c r="J16" s="28">
        <v>7</v>
      </c>
      <c r="K16" s="29"/>
    </row>
    <row r="17" spans="1:11" ht="30">
      <c r="B17" s="21">
        <v>1</v>
      </c>
      <c r="C17" s="26" t="s">
        <v>156</v>
      </c>
      <c r="D17" s="22" t="s">
        <v>65</v>
      </c>
      <c r="J17" s="28">
        <v>8</v>
      </c>
      <c r="K17" s="29"/>
    </row>
    <row r="18" spans="1:11" ht="30">
      <c r="B18" s="21">
        <v>2</v>
      </c>
      <c r="C18" s="26" t="s">
        <v>157</v>
      </c>
      <c r="D18" s="22" t="s">
        <v>66</v>
      </c>
      <c r="J18" s="28">
        <v>9</v>
      </c>
      <c r="K18" s="29"/>
    </row>
    <row r="19" spans="1:11" ht="30">
      <c r="B19" s="21">
        <v>3</v>
      </c>
      <c r="C19" s="26" t="s">
        <v>158</v>
      </c>
      <c r="D19" s="22" t="s">
        <v>67</v>
      </c>
      <c r="J19" s="28">
        <v>10</v>
      </c>
      <c r="K19" s="29"/>
    </row>
    <row r="20" spans="1:11" ht="30">
      <c r="B20" s="21">
        <v>4</v>
      </c>
      <c r="C20" s="26" t="s">
        <v>159</v>
      </c>
      <c r="D20" s="22" t="s">
        <v>68</v>
      </c>
      <c r="J20" s="28">
        <v>11</v>
      </c>
      <c r="K20" s="29"/>
    </row>
    <row r="21" spans="1:11" ht="30">
      <c r="B21" s="21">
        <v>5</v>
      </c>
      <c r="C21" s="63" t="s">
        <v>160</v>
      </c>
      <c r="D21" s="39" t="s">
        <v>113</v>
      </c>
      <c r="J21" s="28">
        <v>12</v>
      </c>
      <c r="K21" s="29"/>
    </row>
    <row r="23" spans="1:11">
      <c r="B23" s="23" t="s">
        <v>161</v>
      </c>
      <c r="C23" s="65" t="s">
        <v>270</v>
      </c>
    </row>
    <row r="24" spans="1:11">
      <c r="C24" s="65" t="s">
        <v>271</v>
      </c>
    </row>
    <row r="29" spans="1:11" ht="48.75" customHeight="1">
      <c r="A29" s="24"/>
      <c r="B29" s="24"/>
      <c r="C29" s="25" t="s">
        <v>163</v>
      </c>
      <c r="D29" s="25" t="s">
        <v>289</v>
      </c>
    </row>
    <row r="30" spans="1:11" ht="30">
      <c r="C30" s="64" t="s">
        <v>164</v>
      </c>
      <c r="D30" s="64" t="s">
        <v>164</v>
      </c>
    </row>
  </sheetData>
  <mergeCells count="1">
    <mergeCell ref="C2:F2"/>
  </mergeCells>
  <dataValidations count="2">
    <dataValidation type="list" allowBlank="1" showInputMessage="1" showErrorMessage="1" sqref="D5">
      <formula1>IF(D4=J6,$J$10:$J$21,IF(D4=J7,$K$10:$K$13,$K$14))</formula1>
    </dataValidation>
    <dataValidation type="list" showInputMessage="1" showErrorMessage="1" sqref="D4">
      <formula1>$J$6:$J$9</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scale="69" fitToHeight="0"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sheetPr>
    <pageSetUpPr fitToPage="1"/>
  </sheetPr>
  <dimension ref="A1:K34"/>
  <sheetViews>
    <sheetView workbookViewId="0">
      <selection activeCell="J4" sqref="I1:J1048576"/>
    </sheetView>
  </sheetViews>
  <sheetFormatPr defaultRowHeight="15"/>
  <cols>
    <col min="2" max="2" width="28.85546875" customWidth="1"/>
    <col min="3" max="3" width="9.42578125" customWidth="1"/>
    <col min="4" max="4" width="22" style="75" customWidth="1"/>
    <col min="5" max="5" width="23.5703125" style="51" customWidth="1"/>
    <col min="6" max="6" width="22" style="84" customWidth="1"/>
    <col min="7" max="7" width="15.28515625" bestFit="1" customWidth="1"/>
    <col min="9" max="9" width="18" bestFit="1" customWidth="1"/>
    <col min="10" max="10" width="18" style="68" bestFit="1" customWidth="1"/>
    <col min="11" max="11" width="9.140625" style="68"/>
  </cols>
  <sheetData>
    <row r="1" spans="1:11" ht="31.5">
      <c r="A1" s="13" t="s">
        <v>165</v>
      </c>
      <c r="B1" s="9" t="s">
        <v>166</v>
      </c>
      <c r="C1" s="5" t="s">
        <v>167</v>
      </c>
      <c r="D1" s="48" t="s">
        <v>168</v>
      </c>
      <c r="E1" s="48" t="s">
        <v>169</v>
      </c>
      <c r="F1" s="48" t="s">
        <v>227</v>
      </c>
    </row>
    <row r="2" spans="1:11">
      <c r="A2" s="14" t="s">
        <v>70</v>
      </c>
      <c r="B2" s="10" t="s">
        <v>170</v>
      </c>
      <c r="C2" s="4" t="s">
        <v>0</v>
      </c>
      <c r="D2" s="72"/>
      <c r="E2" s="6"/>
      <c r="F2" s="101"/>
      <c r="I2" s="1"/>
    </row>
    <row r="3" spans="1:11" ht="21">
      <c r="A3" s="14" t="s">
        <v>82</v>
      </c>
      <c r="B3" s="11" t="s">
        <v>171</v>
      </c>
      <c r="C3" s="4" t="s">
        <v>1</v>
      </c>
      <c r="D3" s="73">
        <v>8620095944</v>
      </c>
      <c r="E3" s="31">
        <v>14586492638</v>
      </c>
      <c r="F3" s="102">
        <v>2.4454284499440857</v>
      </c>
      <c r="H3" s="47"/>
      <c r="I3" s="1"/>
      <c r="J3" s="110"/>
    </row>
    <row r="4" spans="1:11">
      <c r="A4" s="14"/>
      <c r="B4" s="12" t="s">
        <v>172</v>
      </c>
      <c r="C4" s="4" t="s">
        <v>2</v>
      </c>
      <c r="D4" s="73">
        <v>562718055</v>
      </c>
      <c r="E4" s="31">
        <v>6586492638</v>
      </c>
      <c r="F4" s="102">
        <v>0.15963705623857044</v>
      </c>
      <c r="H4" s="47"/>
      <c r="I4" s="1"/>
      <c r="J4" s="110"/>
    </row>
    <row r="5" spans="1:11" ht="21">
      <c r="A5" s="14"/>
      <c r="B5" s="12" t="s">
        <v>173</v>
      </c>
      <c r="C5" s="4" t="s">
        <v>3</v>
      </c>
      <c r="D5" s="73">
        <v>8057377889</v>
      </c>
      <c r="E5" s="31">
        <v>8000000000</v>
      </c>
      <c r="F5" s="102" t="s">
        <v>288</v>
      </c>
      <c r="H5" s="47"/>
      <c r="I5" s="1"/>
      <c r="J5" s="110"/>
    </row>
    <row r="6" spans="1:11" ht="21">
      <c r="A6" s="14"/>
      <c r="B6" s="12" t="s">
        <v>174</v>
      </c>
      <c r="C6" s="4" t="s">
        <v>4</v>
      </c>
      <c r="D6" s="73">
        <v>0</v>
      </c>
      <c r="E6" s="31">
        <v>0</v>
      </c>
      <c r="F6" s="102" t="s">
        <v>288</v>
      </c>
      <c r="H6" s="47"/>
      <c r="I6" s="1"/>
      <c r="J6" s="110"/>
    </row>
    <row r="7" spans="1:11" ht="21">
      <c r="A7" s="14" t="s">
        <v>83</v>
      </c>
      <c r="B7" s="11" t="s">
        <v>272</v>
      </c>
      <c r="C7" s="4" t="s">
        <v>5</v>
      </c>
      <c r="D7" s="73">
        <v>72301227200</v>
      </c>
      <c r="E7" s="31">
        <v>62929021200</v>
      </c>
      <c r="F7" s="102">
        <v>1.0674273447056175</v>
      </c>
      <c r="H7" s="47"/>
      <c r="I7" s="1"/>
      <c r="J7" s="110"/>
    </row>
    <row r="8" spans="1:11">
      <c r="A8" s="14"/>
      <c r="B8" s="12" t="s">
        <v>175</v>
      </c>
      <c r="C8" s="4" t="s">
        <v>77</v>
      </c>
      <c r="D8" s="73">
        <v>58329627000</v>
      </c>
      <c r="E8" s="31">
        <v>49029709400</v>
      </c>
      <c r="F8" s="102">
        <v>1.4088522975480975</v>
      </c>
      <c r="H8" s="47"/>
      <c r="I8" s="1"/>
      <c r="J8" s="110"/>
    </row>
    <row r="9" spans="1:11">
      <c r="A9" s="14"/>
      <c r="B9" s="12" t="s">
        <v>176</v>
      </c>
      <c r="C9" s="4" t="s">
        <v>78</v>
      </c>
      <c r="D9" s="73">
        <v>13971600199.999998</v>
      </c>
      <c r="E9" s="31">
        <v>13899311800</v>
      </c>
      <c r="F9" s="102">
        <v>0.53059664573420973</v>
      </c>
      <c r="H9" s="47"/>
      <c r="I9" s="1"/>
      <c r="J9" s="110"/>
    </row>
    <row r="10" spans="1:11" ht="21">
      <c r="A10" s="14" t="s">
        <v>84</v>
      </c>
      <c r="B10" s="11" t="s">
        <v>177</v>
      </c>
      <c r="C10" s="4" t="s">
        <v>6</v>
      </c>
      <c r="D10" s="73">
        <v>1179562158</v>
      </c>
      <c r="E10" s="31">
        <v>610710383</v>
      </c>
      <c r="F10" s="102">
        <v>0.55949463779614472</v>
      </c>
      <c r="H10" s="47"/>
      <c r="I10" s="1"/>
      <c r="J10" s="110"/>
    </row>
    <row r="11" spans="1:11">
      <c r="A11" s="14" t="s">
        <v>85</v>
      </c>
      <c r="B11" s="11" t="s">
        <v>178</v>
      </c>
      <c r="C11" s="4" t="s">
        <v>7</v>
      </c>
      <c r="D11" s="73">
        <v>9377277</v>
      </c>
      <c r="E11" s="31">
        <v>31333333</v>
      </c>
      <c r="F11" s="102" t="s">
        <v>288</v>
      </c>
      <c r="H11" s="47"/>
      <c r="J11" s="110"/>
    </row>
    <row r="12" spans="1:11" ht="21">
      <c r="A12" s="14" t="s">
        <v>86</v>
      </c>
      <c r="B12" s="11" t="s">
        <v>273</v>
      </c>
      <c r="C12" s="4" t="s">
        <v>8</v>
      </c>
      <c r="D12" s="73">
        <v>0</v>
      </c>
      <c r="E12" s="31">
        <v>0</v>
      </c>
      <c r="F12" s="102">
        <v>0</v>
      </c>
      <c r="H12" s="47"/>
      <c r="I12" s="1"/>
      <c r="J12" s="110"/>
    </row>
    <row r="13" spans="1:11" s="7" customFormat="1" ht="21">
      <c r="A13" s="14"/>
      <c r="B13" s="12" t="s">
        <v>179</v>
      </c>
      <c r="C13" s="4" t="s">
        <v>79</v>
      </c>
      <c r="D13" s="73">
        <v>0</v>
      </c>
      <c r="E13" s="31">
        <v>0</v>
      </c>
      <c r="F13" s="102" t="s">
        <v>288</v>
      </c>
      <c r="H13" s="47"/>
      <c r="I13" s="8"/>
      <c r="J13" s="110"/>
      <c r="K13" s="68"/>
    </row>
    <row r="14" spans="1:11" s="7" customFormat="1" ht="21">
      <c r="A14" s="14"/>
      <c r="B14" s="12" t="s">
        <v>180</v>
      </c>
      <c r="C14" s="4" t="s">
        <v>80</v>
      </c>
      <c r="D14" s="73">
        <v>0</v>
      </c>
      <c r="E14" s="31">
        <v>0</v>
      </c>
      <c r="F14" s="102" t="s">
        <v>288</v>
      </c>
      <c r="H14" s="47"/>
      <c r="I14" s="8"/>
      <c r="J14" s="110"/>
      <c r="K14" s="68"/>
    </row>
    <row r="15" spans="1:11" s="7" customFormat="1">
      <c r="A15" s="14"/>
      <c r="B15" s="12" t="s">
        <v>69</v>
      </c>
      <c r="C15" s="4" t="s">
        <v>104</v>
      </c>
      <c r="D15" s="73"/>
      <c r="E15" s="31"/>
      <c r="F15" s="102" t="s">
        <v>288</v>
      </c>
      <c r="H15" s="47"/>
      <c r="I15" s="8"/>
      <c r="J15" s="110"/>
      <c r="K15" s="68"/>
    </row>
    <row r="16" spans="1:11" ht="21">
      <c r="A16" s="14" t="s">
        <v>87</v>
      </c>
      <c r="B16" s="11" t="s">
        <v>181</v>
      </c>
      <c r="C16" s="4" t="s">
        <v>9</v>
      </c>
      <c r="D16" s="73">
        <v>0</v>
      </c>
      <c r="E16" s="31">
        <v>0</v>
      </c>
      <c r="F16" s="102">
        <v>0</v>
      </c>
      <c r="H16" s="47"/>
      <c r="I16" s="1"/>
      <c r="J16" s="110"/>
    </row>
    <row r="17" spans="1:10">
      <c r="A17" s="14" t="s">
        <v>88</v>
      </c>
      <c r="B17" s="11" t="s">
        <v>182</v>
      </c>
      <c r="C17" s="4" t="s">
        <v>10</v>
      </c>
      <c r="D17" s="73">
        <v>0</v>
      </c>
      <c r="E17" s="31">
        <v>0</v>
      </c>
      <c r="F17" s="102" t="s">
        <v>288</v>
      </c>
      <c r="H17" s="47"/>
      <c r="I17" s="1"/>
      <c r="J17" s="110"/>
    </row>
    <row r="18" spans="1:10">
      <c r="A18" s="14" t="s">
        <v>89</v>
      </c>
      <c r="B18" s="11" t="s">
        <v>183</v>
      </c>
      <c r="C18" s="4" t="s">
        <v>11</v>
      </c>
      <c r="D18" s="73">
        <v>82110262579</v>
      </c>
      <c r="E18" s="31">
        <v>78157557554</v>
      </c>
      <c r="F18" s="102">
        <v>1.1032737894546589</v>
      </c>
      <c r="H18" s="47"/>
      <c r="I18" s="1"/>
      <c r="J18" s="110"/>
    </row>
    <row r="19" spans="1:10">
      <c r="A19" s="14" t="s">
        <v>90</v>
      </c>
      <c r="B19" s="10" t="s">
        <v>184</v>
      </c>
      <c r="C19" s="4" t="s">
        <v>12</v>
      </c>
      <c r="D19" s="73"/>
      <c r="E19" s="31"/>
      <c r="F19" s="102" t="s">
        <v>288</v>
      </c>
      <c r="H19" s="47"/>
      <c r="I19" s="1"/>
      <c r="J19" s="110"/>
    </row>
    <row r="20" spans="1:10" ht="31.5">
      <c r="A20" s="14" t="s">
        <v>91</v>
      </c>
      <c r="B20" s="11" t="s">
        <v>185</v>
      </c>
      <c r="C20" s="4" t="s">
        <v>13</v>
      </c>
      <c r="D20" s="73">
        <v>0</v>
      </c>
      <c r="E20" s="31">
        <v>0</v>
      </c>
      <c r="F20" s="102">
        <v>0</v>
      </c>
      <c r="H20" s="47"/>
      <c r="I20" s="1"/>
      <c r="J20" s="110"/>
    </row>
    <row r="21" spans="1:10" ht="21">
      <c r="A21" s="14"/>
      <c r="B21" s="12" t="s">
        <v>186</v>
      </c>
      <c r="C21" s="4" t="s">
        <v>81</v>
      </c>
      <c r="D21" s="73">
        <v>0</v>
      </c>
      <c r="E21" s="31">
        <v>0</v>
      </c>
      <c r="F21" s="102">
        <v>0</v>
      </c>
      <c r="H21" s="47"/>
      <c r="I21" s="1"/>
      <c r="J21" s="110"/>
    </row>
    <row r="22" spans="1:10" ht="21">
      <c r="A22" s="14"/>
      <c r="B22" s="12" t="s">
        <v>187</v>
      </c>
      <c r="C22" s="4" t="s">
        <v>105</v>
      </c>
      <c r="D22" s="73">
        <v>0</v>
      </c>
      <c r="E22" s="31">
        <v>0</v>
      </c>
      <c r="F22" s="102" t="s">
        <v>288</v>
      </c>
      <c r="H22" s="47"/>
      <c r="I22" s="1"/>
      <c r="J22" s="110"/>
    </row>
    <row r="23" spans="1:10" ht="21">
      <c r="A23" s="14" t="s">
        <v>92</v>
      </c>
      <c r="B23" s="11" t="s">
        <v>188</v>
      </c>
      <c r="C23" s="4" t="s">
        <v>14</v>
      </c>
      <c r="D23" s="73">
        <v>331957690</v>
      </c>
      <c r="E23" s="31">
        <v>382596772</v>
      </c>
      <c r="F23" s="102">
        <v>0.70460987831801958</v>
      </c>
      <c r="H23" s="47"/>
      <c r="I23" s="1"/>
      <c r="J23" s="110"/>
    </row>
    <row r="24" spans="1:10">
      <c r="A24" s="14" t="s">
        <v>93</v>
      </c>
      <c r="B24" s="11" t="s">
        <v>189</v>
      </c>
      <c r="C24" s="4" t="s">
        <v>15</v>
      </c>
      <c r="D24" s="73">
        <v>331957690</v>
      </c>
      <c r="E24" s="31">
        <v>382596772</v>
      </c>
      <c r="F24" s="102">
        <v>9.6009356626360259E-2</v>
      </c>
      <c r="G24" s="47"/>
      <c r="H24" s="47"/>
      <c r="I24" s="1"/>
      <c r="J24" s="110"/>
    </row>
    <row r="25" spans="1:10" ht="21">
      <c r="A25" s="14"/>
      <c r="B25" s="12" t="s">
        <v>190</v>
      </c>
      <c r="C25" s="4" t="s">
        <v>16</v>
      </c>
      <c r="D25" s="73">
        <v>81778304889</v>
      </c>
      <c r="E25" s="31">
        <v>77774960782</v>
      </c>
      <c r="F25" s="102">
        <v>1.1523485782856671</v>
      </c>
      <c r="H25" s="47"/>
      <c r="I25" s="1"/>
      <c r="J25" s="110"/>
    </row>
    <row r="26" spans="1:10" ht="31.5">
      <c r="A26" s="14"/>
      <c r="B26" s="12" t="s">
        <v>274</v>
      </c>
      <c r="C26" s="4" t="s">
        <v>17</v>
      </c>
      <c r="D26" s="74">
        <v>6782239.2699999996</v>
      </c>
      <c r="E26" s="31">
        <v>6729814.7199999997</v>
      </c>
      <c r="F26" s="102">
        <v>1.0161623885756643</v>
      </c>
      <c r="H26" s="47"/>
      <c r="J26" s="110"/>
    </row>
    <row r="27" spans="1:10" ht="21">
      <c r="A27" s="14"/>
      <c r="B27" s="12" t="s">
        <v>191</v>
      </c>
      <c r="C27" s="4" t="s">
        <v>18</v>
      </c>
      <c r="D27" s="73">
        <v>12058</v>
      </c>
      <c r="E27" s="31">
        <v>11557</v>
      </c>
      <c r="F27" s="102">
        <v>1.1340469543920098</v>
      </c>
      <c r="H27" s="47"/>
      <c r="I27" s="46"/>
      <c r="J27" s="110"/>
    </row>
    <row r="28" spans="1:10">
      <c r="A28" s="9"/>
      <c r="B28" s="9"/>
      <c r="C28" s="5"/>
      <c r="D28" s="71"/>
      <c r="E28" s="48"/>
      <c r="F28" s="103"/>
      <c r="J28" s="110"/>
    </row>
    <row r="29" spans="1:10">
      <c r="J29" s="110"/>
    </row>
    <row r="30" spans="1:10">
      <c r="A30" s="114"/>
      <c r="B30" s="114"/>
      <c r="C30" s="114"/>
      <c r="D30" s="114"/>
      <c r="E30" s="114"/>
      <c r="F30" s="114"/>
      <c r="J30" s="110"/>
    </row>
    <row r="31" spans="1:10">
      <c r="J31" s="110"/>
    </row>
    <row r="32" spans="1:10">
      <c r="J32" s="110"/>
    </row>
    <row r="33" spans="10:10">
      <c r="J33" s="110"/>
    </row>
    <row r="34" spans="10:10">
      <c r="J34" s="110"/>
    </row>
  </sheetData>
  <mergeCells count="1">
    <mergeCell ref="A30:F30"/>
  </mergeCells>
  <pageMargins left="0.27" right="0.17" top="0.75" bottom="0.75" header="0.3" footer="0.3"/>
  <pageSetup paperSize="9" scale="86" fitToHeight="0"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sheetPr>
    <pageSetUpPr fitToPage="1"/>
  </sheetPr>
  <dimension ref="A1:M56"/>
  <sheetViews>
    <sheetView topLeftCell="A13" workbookViewId="0">
      <selection activeCell="D21" sqref="D21:E28"/>
    </sheetView>
  </sheetViews>
  <sheetFormatPr defaultRowHeight="15"/>
  <cols>
    <col min="1" max="1" width="6.85546875" customWidth="1"/>
    <col min="2" max="2" width="43.42578125" customWidth="1"/>
    <col min="4" max="6" width="19.42578125" style="89" customWidth="1"/>
    <col min="7" max="7" width="14.140625" style="84" customWidth="1"/>
    <col min="8" max="8" width="22" style="84" customWidth="1"/>
    <col min="9" max="9" width="14.28515625" bestFit="1" customWidth="1"/>
    <col min="10" max="10" width="16.5703125" customWidth="1"/>
    <col min="12" max="12" width="14.5703125" customWidth="1"/>
    <col min="13" max="13" width="13.85546875" bestFit="1" customWidth="1"/>
  </cols>
  <sheetData>
    <row r="1" spans="1:12" ht="42">
      <c r="A1" s="58" t="s">
        <v>165</v>
      </c>
      <c r="B1" s="9" t="s">
        <v>192</v>
      </c>
      <c r="C1" s="5" t="s">
        <v>167</v>
      </c>
      <c r="D1" s="83" t="s">
        <v>168</v>
      </c>
      <c r="E1" s="83" t="s">
        <v>169</v>
      </c>
      <c r="F1" s="83" t="s">
        <v>193</v>
      </c>
    </row>
    <row r="2" spans="1:12" ht="21">
      <c r="A2" s="14" t="s">
        <v>70</v>
      </c>
      <c r="B2" s="10" t="s">
        <v>194</v>
      </c>
      <c r="C2" s="4" t="s">
        <v>19</v>
      </c>
      <c r="D2" s="90">
        <f>SUM(D3:D5)</f>
        <v>1097010730</v>
      </c>
      <c r="E2" s="90">
        <v>1132270801</v>
      </c>
      <c r="F2" s="85">
        <v>4431331521</v>
      </c>
      <c r="H2" s="87"/>
      <c r="I2" s="47"/>
      <c r="J2" s="47"/>
      <c r="K2" s="47"/>
      <c r="L2" s="47"/>
    </row>
    <row r="3" spans="1:12">
      <c r="A3" s="14">
        <v>1</v>
      </c>
      <c r="B3" s="11" t="s">
        <v>195</v>
      </c>
      <c r="C3" s="4" t="s">
        <v>20</v>
      </c>
      <c r="D3" s="73">
        <v>1029366675</v>
      </c>
      <c r="E3" s="73">
        <v>1100270801</v>
      </c>
      <c r="F3" s="86">
        <v>4331687466</v>
      </c>
      <c r="H3" s="87"/>
      <c r="I3" s="47"/>
      <c r="J3" s="47"/>
      <c r="K3" s="47"/>
      <c r="L3" s="47"/>
    </row>
    <row r="4" spans="1:12">
      <c r="A4" s="14">
        <v>2</v>
      </c>
      <c r="B4" s="11" t="s">
        <v>196</v>
      </c>
      <c r="C4" s="4" t="s">
        <v>21</v>
      </c>
      <c r="D4" s="73">
        <v>67644055</v>
      </c>
      <c r="E4" s="73">
        <v>32000000</v>
      </c>
      <c r="F4" s="86">
        <v>99644055</v>
      </c>
      <c r="H4" s="87"/>
      <c r="I4" s="47"/>
      <c r="J4" s="47"/>
      <c r="K4" s="47"/>
      <c r="L4" s="47"/>
    </row>
    <row r="5" spans="1:12">
      <c r="A5" s="14">
        <v>3</v>
      </c>
      <c r="B5" s="11" t="s">
        <v>197</v>
      </c>
      <c r="C5" s="4" t="s">
        <v>22</v>
      </c>
      <c r="D5" s="73">
        <v>0</v>
      </c>
      <c r="E5" s="73">
        <v>0</v>
      </c>
      <c r="F5" s="86">
        <v>0</v>
      </c>
      <c r="H5" s="87"/>
      <c r="I5" s="47"/>
      <c r="J5" s="47"/>
      <c r="K5" s="47"/>
      <c r="L5" s="47"/>
    </row>
    <row r="6" spans="1:12">
      <c r="A6" s="14" t="s">
        <v>90</v>
      </c>
      <c r="B6" s="10" t="s">
        <v>198</v>
      </c>
      <c r="C6" s="4" t="s">
        <v>23</v>
      </c>
      <c r="D6" s="90">
        <f>SUM(D7:D14)</f>
        <v>533895089</v>
      </c>
      <c r="E6" s="90">
        <v>518677248</v>
      </c>
      <c r="F6" s="85">
        <v>1984345328</v>
      </c>
      <c r="H6" s="87"/>
      <c r="I6" s="47"/>
      <c r="J6" s="47"/>
      <c r="K6" s="47"/>
      <c r="L6" s="47"/>
    </row>
    <row r="7" spans="1:12">
      <c r="A7" s="14">
        <v>1</v>
      </c>
      <c r="B7" s="11" t="s">
        <v>199</v>
      </c>
      <c r="C7" s="4" t="s">
        <v>24</v>
      </c>
      <c r="D7" s="73">
        <v>307448974</v>
      </c>
      <c r="E7" s="73">
        <v>292449822</v>
      </c>
      <c r="F7" s="86">
        <v>1140850230</v>
      </c>
      <c r="H7" s="87"/>
      <c r="I7" s="47"/>
      <c r="J7" s="47"/>
      <c r="K7" s="47"/>
      <c r="L7" s="47"/>
    </row>
    <row r="8" spans="1:12" ht="21">
      <c r="A8" s="14">
        <v>2</v>
      </c>
      <c r="B8" s="11" t="s">
        <v>200</v>
      </c>
      <c r="C8" s="4" t="s">
        <v>25</v>
      </c>
      <c r="D8" s="73">
        <v>23190054</v>
      </c>
      <c r="E8" s="73">
        <v>23925545</v>
      </c>
      <c r="F8" s="86">
        <v>97213784</v>
      </c>
      <c r="H8" s="87"/>
      <c r="I8" s="47"/>
      <c r="J8" s="47"/>
      <c r="K8" s="47"/>
      <c r="L8" s="47"/>
    </row>
    <row r="9" spans="1:12" ht="52.5">
      <c r="A9" s="14">
        <v>3</v>
      </c>
      <c r="B9" s="11" t="s">
        <v>201</v>
      </c>
      <c r="C9" s="4" t="s">
        <v>26</v>
      </c>
      <c r="D9" s="73">
        <v>33629077</v>
      </c>
      <c r="E9" s="73">
        <v>32645092</v>
      </c>
      <c r="F9" s="86">
        <v>115023273</v>
      </c>
      <c r="H9" s="87"/>
      <c r="I9" s="47"/>
      <c r="J9" s="47"/>
      <c r="K9" s="47"/>
      <c r="L9" s="47"/>
    </row>
    <row r="10" spans="1:12">
      <c r="A10" s="14">
        <v>4</v>
      </c>
      <c r="B10" s="11" t="s">
        <v>202</v>
      </c>
      <c r="C10" s="4" t="s">
        <v>27</v>
      </c>
      <c r="D10" s="73">
        <v>95991188</v>
      </c>
      <c r="E10" s="73">
        <v>95991171</v>
      </c>
      <c r="F10" s="86">
        <v>319825000</v>
      </c>
      <c r="H10" s="87"/>
      <c r="I10" s="47"/>
      <c r="J10" s="47"/>
      <c r="K10" s="47"/>
      <c r="L10" s="47"/>
    </row>
    <row r="11" spans="1:12" ht="52.5">
      <c r="A11" s="14">
        <v>5</v>
      </c>
      <c r="B11" s="11" t="s">
        <v>203</v>
      </c>
      <c r="C11" s="4" t="s">
        <v>28</v>
      </c>
      <c r="D11" s="73">
        <v>45000000</v>
      </c>
      <c r="E11" s="73">
        <v>45000001</v>
      </c>
      <c r="F11" s="86">
        <v>180000000</v>
      </c>
      <c r="H11" s="87"/>
      <c r="I11" s="47"/>
      <c r="J11" s="47"/>
      <c r="K11" s="47"/>
      <c r="L11" s="47"/>
    </row>
    <row r="12" spans="1:12">
      <c r="A12" s="14">
        <v>6</v>
      </c>
      <c r="B12" s="11" t="s">
        <v>204</v>
      </c>
      <c r="C12" s="4" t="s">
        <v>29</v>
      </c>
      <c r="D12" s="73">
        <v>5427528</v>
      </c>
      <c r="E12" s="73">
        <v>0</v>
      </c>
      <c r="F12" s="86">
        <v>21973690</v>
      </c>
      <c r="H12" s="87"/>
      <c r="I12" s="47"/>
      <c r="J12" s="47"/>
      <c r="K12" s="47"/>
      <c r="L12" s="47"/>
    </row>
    <row r="13" spans="1:12" ht="31.5">
      <c r="A13" s="14">
        <v>7</v>
      </c>
      <c r="B13" s="11" t="s">
        <v>205</v>
      </c>
      <c r="C13" s="4" t="s">
        <v>30</v>
      </c>
      <c r="D13" s="73">
        <v>22220468</v>
      </c>
      <c r="E13" s="73">
        <v>27741617</v>
      </c>
      <c r="F13" s="86">
        <v>106363951</v>
      </c>
      <c r="H13" s="87"/>
      <c r="I13" s="47"/>
      <c r="J13" s="47"/>
      <c r="K13" s="47"/>
      <c r="L13" s="47"/>
    </row>
    <row r="14" spans="1:12" ht="21">
      <c r="A14" s="14">
        <v>8</v>
      </c>
      <c r="B14" s="11" t="s">
        <v>275</v>
      </c>
      <c r="C14" s="4" t="s">
        <v>31</v>
      </c>
      <c r="D14" s="73">
        <f>D15</f>
        <v>987800</v>
      </c>
      <c r="E14" s="73">
        <v>924000</v>
      </c>
      <c r="F14" s="86">
        <v>3095400</v>
      </c>
      <c r="H14" s="87"/>
      <c r="I14" s="47"/>
      <c r="J14" s="47"/>
      <c r="K14" s="47"/>
      <c r="L14" s="47"/>
    </row>
    <row r="15" spans="1:12">
      <c r="A15" s="14"/>
      <c r="B15" s="12" t="s">
        <v>206</v>
      </c>
      <c r="C15" s="4" t="s">
        <v>99</v>
      </c>
      <c r="D15" s="73">
        <v>987800</v>
      </c>
      <c r="E15" s="73">
        <v>924000</v>
      </c>
      <c r="F15" s="86">
        <v>3095400</v>
      </c>
      <c r="H15" s="87"/>
      <c r="I15" s="47"/>
      <c r="J15" s="47"/>
      <c r="K15" s="47"/>
      <c r="L15" s="47"/>
    </row>
    <row r="16" spans="1:12" ht="21">
      <c r="A16" s="14" t="s">
        <v>72</v>
      </c>
      <c r="B16" s="10" t="s">
        <v>207</v>
      </c>
      <c r="C16" s="4" t="s">
        <v>32</v>
      </c>
      <c r="D16" s="90">
        <f>D2-D6</f>
        <v>563115641</v>
      </c>
      <c r="E16" s="90">
        <v>613593553</v>
      </c>
      <c r="F16" s="85">
        <v>2446986193</v>
      </c>
      <c r="H16" s="87"/>
      <c r="I16" s="47"/>
      <c r="J16" s="47"/>
      <c r="K16" s="47"/>
      <c r="L16" s="47"/>
    </row>
    <row r="17" spans="1:13" ht="21">
      <c r="A17" s="14" t="s">
        <v>94</v>
      </c>
      <c r="B17" s="10" t="s">
        <v>208</v>
      </c>
      <c r="C17" s="4" t="s">
        <v>33</v>
      </c>
      <c r="D17" s="90">
        <f>D18+D19</f>
        <v>2804201000</v>
      </c>
      <c r="E17" s="90">
        <v>899263430</v>
      </c>
      <c r="F17" s="85">
        <v>7140267930</v>
      </c>
      <c r="H17" s="87"/>
      <c r="I17" s="47"/>
      <c r="J17" s="47"/>
      <c r="K17" s="47"/>
      <c r="L17" s="47"/>
    </row>
    <row r="18" spans="1:13" ht="21">
      <c r="A18" s="14">
        <v>1</v>
      </c>
      <c r="B18" s="11" t="s">
        <v>209</v>
      </c>
      <c r="C18" s="4" t="s">
        <v>34</v>
      </c>
      <c r="D18" s="73">
        <v>1031673261</v>
      </c>
      <c r="E18" s="73">
        <v>-533620092</v>
      </c>
      <c r="F18" s="86">
        <v>1775393775</v>
      </c>
      <c r="H18" s="87"/>
      <c r="I18" s="47"/>
      <c r="J18" s="47"/>
      <c r="K18" s="47"/>
      <c r="L18" s="47"/>
    </row>
    <row r="19" spans="1:13" ht="21">
      <c r="A19" s="14">
        <v>2</v>
      </c>
      <c r="B19" s="11" t="s">
        <v>210</v>
      </c>
      <c r="C19" s="4" t="s">
        <v>35</v>
      </c>
      <c r="D19" s="73">
        <v>1772527739</v>
      </c>
      <c r="E19" s="73">
        <v>1432883522</v>
      </c>
      <c r="F19" s="86">
        <v>5364874155</v>
      </c>
      <c r="H19" s="87"/>
      <c r="I19" s="47"/>
      <c r="J19" s="47"/>
      <c r="K19" s="47"/>
      <c r="L19" s="47"/>
    </row>
    <row r="20" spans="1:13" ht="31.5">
      <c r="A20" s="14" t="s">
        <v>95</v>
      </c>
      <c r="B20" s="10" t="s">
        <v>211</v>
      </c>
      <c r="C20" s="4" t="s">
        <v>36</v>
      </c>
      <c r="D20" s="90">
        <f>D16+D17</f>
        <v>3367316641</v>
      </c>
      <c r="E20" s="90">
        <v>1512856983</v>
      </c>
      <c r="F20" s="85">
        <v>9587254123</v>
      </c>
      <c r="H20" s="87"/>
      <c r="I20" s="47"/>
      <c r="J20" s="47"/>
      <c r="K20" s="47"/>
      <c r="L20" s="47"/>
    </row>
    <row r="21" spans="1:13" ht="21">
      <c r="A21" s="14" t="s">
        <v>96</v>
      </c>
      <c r="B21" s="10" t="s">
        <v>212</v>
      </c>
      <c r="C21" s="4" t="s">
        <v>37</v>
      </c>
      <c r="D21" s="90">
        <f>E28</f>
        <v>77774960782</v>
      </c>
      <c r="E21" s="90">
        <v>76205362299</v>
      </c>
      <c r="F21" s="85">
        <v>70966638420</v>
      </c>
      <c r="H21" s="87"/>
      <c r="I21" s="47"/>
      <c r="J21" s="47"/>
      <c r="K21" s="47"/>
      <c r="L21" s="47"/>
    </row>
    <row r="22" spans="1:13" ht="21">
      <c r="A22" s="14" t="s">
        <v>76</v>
      </c>
      <c r="B22" s="10" t="s">
        <v>213</v>
      </c>
      <c r="C22" s="4" t="s">
        <v>38</v>
      </c>
      <c r="D22" s="90">
        <f>SUM(D24:D27)</f>
        <v>4003344107</v>
      </c>
      <c r="E22" s="90">
        <v>1569598483</v>
      </c>
      <c r="F22" s="85">
        <v>10811666469</v>
      </c>
      <c r="H22" s="87"/>
      <c r="I22" s="47"/>
      <c r="J22" s="47"/>
      <c r="K22" s="47"/>
      <c r="L22" s="47"/>
    </row>
    <row r="23" spans="1:13">
      <c r="A23" s="14"/>
      <c r="B23" s="11" t="s">
        <v>214</v>
      </c>
      <c r="C23" s="4" t="s">
        <v>39</v>
      </c>
      <c r="D23" s="73"/>
      <c r="E23" s="73"/>
      <c r="F23" s="86">
        <v>0</v>
      </c>
      <c r="H23" s="87"/>
      <c r="I23" s="47"/>
      <c r="J23" s="47"/>
      <c r="K23" s="47"/>
      <c r="L23" s="47"/>
    </row>
    <row r="24" spans="1:13" ht="31.5">
      <c r="A24" s="14">
        <v>1</v>
      </c>
      <c r="B24" s="11" t="s">
        <v>215</v>
      </c>
      <c r="C24" s="4" t="s">
        <v>140</v>
      </c>
      <c r="D24" s="73">
        <f>D20</f>
        <v>3367316641</v>
      </c>
      <c r="E24" s="73">
        <v>1512856983</v>
      </c>
      <c r="F24" s="86">
        <v>9587254123</v>
      </c>
      <c r="H24" s="87"/>
      <c r="I24" s="47"/>
      <c r="J24" s="47"/>
      <c r="K24" s="47"/>
      <c r="L24" s="47"/>
    </row>
    <row r="25" spans="1:13" ht="31.5">
      <c r="A25" s="14">
        <v>2</v>
      </c>
      <c r="B25" s="11" t="s">
        <v>216</v>
      </c>
      <c r="C25" s="4" t="s">
        <v>141</v>
      </c>
      <c r="D25" s="73">
        <v>0</v>
      </c>
      <c r="E25" s="73">
        <v>0</v>
      </c>
      <c r="F25" s="86">
        <v>0</v>
      </c>
      <c r="H25" s="87"/>
      <c r="I25" s="47"/>
      <c r="J25" s="47"/>
      <c r="K25" s="47"/>
      <c r="L25" s="47"/>
      <c r="M25" s="59"/>
    </row>
    <row r="26" spans="1:13" ht="21">
      <c r="A26" s="14">
        <v>3</v>
      </c>
      <c r="B26" s="11" t="s">
        <v>217</v>
      </c>
      <c r="C26" s="4" t="s">
        <v>142</v>
      </c>
      <c r="D26" s="73">
        <v>649422000</v>
      </c>
      <c r="E26" s="73">
        <v>119640000</v>
      </c>
      <c r="F26" s="86">
        <v>1483436200</v>
      </c>
      <c r="H26" s="87"/>
      <c r="I26" s="47"/>
      <c r="J26" s="47"/>
      <c r="K26" s="47"/>
      <c r="L26" s="47"/>
      <c r="M26" s="59"/>
    </row>
    <row r="27" spans="1:13" ht="21">
      <c r="A27" s="14">
        <v>4</v>
      </c>
      <c r="B27" s="11" t="s">
        <v>218</v>
      </c>
      <c r="C27" s="4" t="s">
        <v>143</v>
      </c>
      <c r="D27" s="73">
        <v>-13394534</v>
      </c>
      <c r="E27" s="73">
        <v>-62898500</v>
      </c>
      <c r="F27" s="86">
        <v>-259023854</v>
      </c>
      <c r="H27" s="87"/>
      <c r="I27" s="47"/>
      <c r="J27" s="47"/>
      <c r="K27" s="47"/>
      <c r="L27" s="47"/>
    </row>
    <row r="28" spans="1:13">
      <c r="A28" s="14" t="s">
        <v>97</v>
      </c>
      <c r="B28" s="10" t="s">
        <v>219</v>
      </c>
      <c r="C28" s="4" t="s">
        <v>40</v>
      </c>
      <c r="D28" s="90">
        <f>D22+D21</f>
        <v>81778304889</v>
      </c>
      <c r="E28" s="90">
        <v>77774960782</v>
      </c>
      <c r="F28" s="85">
        <v>81778304889</v>
      </c>
      <c r="H28" s="87"/>
      <c r="I28" s="47"/>
      <c r="J28" s="47"/>
      <c r="K28" s="47"/>
      <c r="L28" s="47"/>
    </row>
    <row r="29" spans="1:13" ht="31.5">
      <c r="A29" s="14" t="s">
        <v>98</v>
      </c>
      <c r="B29" s="10" t="s">
        <v>220</v>
      </c>
      <c r="C29" s="4" t="s">
        <v>41</v>
      </c>
      <c r="D29" s="90"/>
      <c r="E29" s="90"/>
      <c r="F29" s="85"/>
      <c r="H29" s="87"/>
      <c r="I29" s="47"/>
      <c r="J29" s="47"/>
    </row>
    <row r="30" spans="1:13" ht="31.5">
      <c r="A30" s="14"/>
      <c r="B30" s="11" t="s">
        <v>221</v>
      </c>
      <c r="C30" s="4" t="s">
        <v>42</v>
      </c>
      <c r="D30" s="88"/>
      <c r="E30" s="88"/>
      <c r="F30" s="88"/>
      <c r="H30" s="87"/>
      <c r="I30" s="47"/>
      <c r="J30" s="47"/>
    </row>
    <row r="31" spans="1:13">
      <c r="A31" s="9"/>
      <c r="B31" s="9"/>
      <c r="C31" s="5"/>
      <c r="D31" s="83"/>
      <c r="E31" s="83"/>
      <c r="F31" s="83"/>
      <c r="H31" s="87"/>
      <c r="J31" s="47"/>
    </row>
    <row r="32" spans="1:13">
      <c r="J32" s="47"/>
    </row>
    <row r="33" spans="1:10">
      <c r="A33" s="40"/>
      <c r="D33" s="84"/>
      <c r="E33" s="84"/>
      <c r="F33" s="84"/>
      <c r="J33" s="47"/>
    </row>
    <row r="34" spans="1:10">
      <c r="J34" s="47"/>
    </row>
    <row r="35" spans="1:10">
      <c r="J35" s="47"/>
    </row>
    <row r="36" spans="1:10">
      <c r="J36" s="47"/>
    </row>
    <row r="37" spans="1:10">
      <c r="J37" s="47"/>
    </row>
    <row r="38" spans="1:10">
      <c r="J38" s="47"/>
    </row>
    <row r="39" spans="1:10">
      <c r="J39" s="47"/>
    </row>
    <row r="40" spans="1:10">
      <c r="J40" s="47"/>
    </row>
    <row r="41" spans="1:10">
      <c r="J41" s="47"/>
    </row>
    <row r="42" spans="1:10">
      <c r="J42" s="47"/>
    </row>
    <row r="43" spans="1:10">
      <c r="J43" s="47"/>
    </row>
    <row r="44" spans="1:10">
      <c r="J44" s="47"/>
    </row>
    <row r="45" spans="1:10">
      <c r="J45" s="47"/>
    </row>
    <row r="46" spans="1:10">
      <c r="J46" s="47"/>
    </row>
    <row r="47" spans="1:10">
      <c r="J47" s="47"/>
    </row>
    <row r="48" spans="1:10">
      <c r="J48" s="47"/>
    </row>
    <row r="49" spans="10:10">
      <c r="J49" s="47"/>
    </row>
    <row r="50" spans="10:10">
      <c r="J50" s="47"/>
    </row>
    <row r="51" spans="10:10">
      <c r="J51" s="47"/>
    </row>
    <row r="52" spans="10:10">
      <c r="J52" s="47"/>
    </row>
    <row r="53" spans="10:10">
      <c r="J53" s="47"/>
    </row>
    <row r="54" spans="10:10">
      <c r="J54" s="47"/>
    </row>
    <row r="55" spans="10:10">
      <c r="J55" s="47"/>
    </row>
    <row r="56" spans="10:10">
      <c r="J56" s="47"/>
    </row>
  </sheetData>
  <pageMargins left="0.17" right="0.17" top="0.75" bottom="0.75" header="0.3" footer="0.3"/>
  <pageSetup paperSize="9" scale="85" fitToHeight="0" orientation="portrait" r:id="rId1"/>
  <headerFooter>
    <oddFooter>&amp;LRESTRICTED</oddFooter>
    <evenFooter>&amp;LRESTRICTED</evenFooter>
    <firstFooter>&amp;LRESTRICTED</firstFooter>
  </headerFooter>
</worksheet>
</file>

<file path=xl/worksheets/sheet4.xml><?xml version="1.0" encoding="utf-8"?>
<worksheet xmlns="http://schemas.openxmlformats.org/spreadsheetml/2006/main" xmlns:r="http://schemas.openxmlformats.org/officeDocument/2006/relationships">
  <sheetPr>
    <pageSetUpPr fitToPage="1"/>
  </sheetPr>
  <dimension ref="A1:M62"/>
  <sheetViews>
    <sheetView topLeftCell="A18" workbookViewId="0">
      <selection activeCell="G56" sqref="G56"/>
    </sheetView>
  </sheetViews>
  <sheetFormatPr defaultRowHeight="15"/>
  <cols>
    <col min="1" max="1" width="4.5703125" customWidth="1"/>
    <col min="2" max="2" width="39.140625" customWidth="1"/>
    <col min="4" max="4" width="10.5703125" bestFit="1" customWidth="1"/>
    <col min="5" max="5" width="13.28515625" bestFit="1" customWidth="1"/>
    <col min="6" max="6" width="18" bestFit="1" customWidth="1"/>
    <col min="7" max="7" width="22.42578125" customWidth="1"/>
    <col min="11" max="12" width="16.42578125" bestFit="1" customWidth="1"/>
  </cols>
  <sheetData>
    <row r="1" spans="1:13" ht="73.5">
      <c r="A1" s="5" t="s">
        <v>165</v>
      </c>
      <c r="B1" s="5" t="s">
        <v>222</v>
      </c>
      <c r="C1" s="5" t="s">
        <v>167</v>
      </c>
      <c r="D1" s="5" t="s">
        <v>223</v>
      </c>
      <c r="E1" s="5" t="s">
        <v>224</v>
      </c>
      <c r="F1" s="5" t="s">
        <v>225</v>
      </c>
      <c r="G1" s="5" t="s">
        <v>226</v>
      </c>
    </row>
    <row r="2" spans="1:13">
      <c r="A2" s="60" t="s">
        <v>70</v>
      </c>
      <c r="B2" s="60" t="s">
        <v>228</v>
      </c>
      <c r="C2" s="60">
        <v>2246</v>
      </c>
      <c r="D2" s="32"/>
      <c r="E2" s="32"/>
      <c r="F2" s="32"/>
      <c r="G2" s="33"/>
    </row>
    <row r="3" spans="1:13">
      <c r="A3" s="60">
        <v>1</v>
      </c>
      <c r="B3" s="60" t="s">
        <v>281</v>
      </c>
      <c r="C3" s="60">
        <v>2246.1</v>
      </c>
      <c r="D3" s="32">
        <v>20000</v>
      </c>
      <c r="E3" s="32">
        <v>19800</v>
      </c>
      <c r="F3" s="32">
        <f>E3*D3</f>
        <v>396000000</v>
      </c>
      <c r="G3" s="41">
        <f t="shared" ref="G3:G32" si="0">F3/$F$61</f>
        <v>4.8227832619460948E-3</v>
      </c>
      <c r="H3" s="61"/>
      <c r="J3" s="61"/>
      <c r="K3" s="46"/>
      <c r="L3" s="46"/>
      <c r="M3" s="46"/>
    </row>
    <row r="4" spans="1:13">
      <c r="A4" s="60">
        <v>2</v>
      </c>
      <c r="B4" s="60" t="s">
        <v>114</v>
      </c>
      <c r="C4" s="60">
        <v>2246.1999999999998</v>
      </c>
      <c r="D4" s="32">
        <v>21950</v>
      </c>
      <c r="E4" s="32">
        <v>131000</v>
      </c>
      <c r="F4" s="32">
        <f t="shared" ref="F4:F30" si="1">E4*D4</f>
        <v>2875450000</v>
      </c>
      <c r="G4" s="41">
        <f t="shared" si="0"/>
        <v>3.501937406707803E-2</v>
      </c>
      <c r="H4" s="61"/>
      <c r="J4" s="61"/>
      <c r="K4" s="46"/>
      <c r="L4" s="46"/>
      <c r="M4" s="46"/>
    </row>
    <row r="5" spans="1:13">
      <c r="A5" s="60">
        <v>3</v>
      </c>
      <c r="B5" s="60" t="s">
        <v>115</v>
      </c>
      <c r="C5" s="60">
        <v>2246.3000000000002</v>
      </c>
      <c r="D5" s="32">
        <v>100200</v>
      </c>
      <c r="E5" s="32">
        <v>11900</v>
      </c>
      <c r="F5" s="32">
        <f t="shared" si="1"/>
        <v>1192380000</v>
      </c>
      <c r="G5" s="41">
        <f t="shared" si="0"/>
        <v>1.4521692691614355E-2</v>
      </c>
      <c r="H5" s="61"/>
      <c r="J5" s="61"/>
      <c r="K5" s="46"/>
      <c r="L5" s="46"/>
      <c r="M5" s="46"/>
    </row>
    <row r="6" spans="1:13">
      <c r="A6" s="60">
        <v>4</v>
      </c>
      <c r="B6" s="60" t="s">
        <v>116</v>
      </c>
      <c r="C6" s="60">
        <v>2246.4</v>
      </c>
      <c r="D6" s="32">
        <v>151360</v>
      </c>
      <c r="E6" s="32">
        <v>21600</v>
      </c>
      <c r="F6" s="32">
        <f t="shared" si="1"/>
        <v>3269376000</v>
      </c>
      <c r="G6" s="41">
        <f t="shared" si="0"/>
        <v>3.9816898610626962E-2</v>
      </c>
      <c r="H6" s="61"/>
      <c r="J6" s="61"/>
      <c r="K6" s="46"/>
      <c r="L6" s="46"/>
      <c r="M6" s="46"/>
    </row>
    <row r="7" spans="1:13">
      <c r="A7" s="60">
        <v>5</v>
      </c>
      <c r="B7" s="60" t="s">
        <v>117</v>
      </c>
      <c r="C7" s="60">
        <v>2246.5</v>
      </c>
      <c r="D7" s="32">
        <v>80000</v>
      </c>
      <c r="E7" s="32">
        <v>14900</v>
      </c>
      <c r="F7" s="32">
        <f t="shared" si="1"/>
        <v>1192000000</v>
      </c>
      <c r="G7" s="41">
        <f t="shared" si="0"/>
        <v>1.4517064768282186E-2</v>
      </c>
      <c r="H7" s="61"/>
      <c r="J7" s="61"/>
      <c r="K7" s="46"/>
      <c r="L7" s="46"/>
      <c r="M7" s="46"/>
    </row>
    <row r="8" spans="1:13">
      <c r="A8" s="60">
        <v>6</v>
      </c>
      <c r="B8" s="60" t="s">
        <v>118</v>
      </c>
      <c r="C8" s="60">
        <v>2246.6</v>
      </c>
      <c r="D8" s="32">
        <v>15000</v>
      </c>
      <c r="E8" s="32">
        <v>26300</v>
      </c>
      <c r="F8" s="32">
        <f t="shared" si="1"/>
        <v>394500000</v>
      </c>
      <c r="G8" s="41">
        <f t="shared" si="0"/>
        <v>4.8045151435296323E-3</v>
      </c>
      <c r="H8" s="61"/>
      <c r="J8" s="61"/>
      <c r="K8" s="46"/>
      <c r="L8" s="46"/>
      <c r="M8" s="46"/>
    </row>
    <row r="9" spans="1:13">
      <c r="A9" s="60">
        <v>7</v>
      </c>
      <c r="B9" s="60" t="s">
        <v>119</v>
      </c>
      <c r="C9" s="60">
        <v>2246.6999999999998</v>
      </c>
      <c r="D9" s="32">
        <v>111100</v>
      </c>
      <c r="E9" s="32">
        <v>28100</v>
      </c>
      <c r="F9" s="32">
        <f t="shared" si="1"/>
        <v>3121910000</v>
      </c>
      <c r="G9" s="41">
        <f t="shared" si="0"/>
        <v>3.8020947710358924E-2</v>
      </c>
      <c r="H9" s="61"/>
      <c r="J9" s="61"/>
      <c r="K9" s="46"/>
      <c r="L9" s="46"/>
      <c r="M9" s="46"/>
    </row>
    <row r="10" spans="1:13">
      <c r="A10" s="60">
        <v>8</v>
      </c>
      <c r="B10" s="60" t="s">
        <v>302</v>
      </c>
      <c r="C10" s="60">
        <v>2246.8000000000002</v>
      </c>
      <c r="D10" s="32">
        <v>102000</v>
      </c>
      <c r="E10" s="32">
        <v>29100</v>
      </c>
      <c r="F10" s="32">
        <f t="shared" si="1"/>
        <v>2968200000</v>
      </c>
      <c r="G10" s="41">
        <f t="shared" si="0"/>
        <v>3.6148952722495957E-2</v>
      </c>
      <c r="H10" s="61"/>
      <c r="J10" s="61"/>
      <c r="K10" s="46"/>
      <c r="L10" s="46"/>
      <c r="M10" s="46"/>
    </row>
    <row r="11" spans="1:13">
      <c r="A11" s="60">
        <v>9</v>
      </c>
      <c r="B11" s="60" t="s">
        <v>136</v>
      </c>
      <c r="C11" s="60">
        <v>2246.9</v>
      </c>
      <c r="D11" s="32">
        <v>76000</v>
      </c>
      <c r="E11" s="32">
        <v>20400</v>
      </c>
      <c r="F11" s="32">
        <f t="shared" si="1"/>
        <v>1550400000</v>
      </c>
      <c r="G11" s="41">
        <f t="shared" si="0"/>
        <v>1.888192719525562E-2</v>
      </c>
      <c r="H11" s="61"/>
      <c r="J11" s="61"/>
      <c r="K11" s="46"/>
      <c r="L11" s="46"/>
      <c r="M11" s="46"/>
    </row>
    <row r="12" spans="1:13">
      <c r="A12" s="60">
        <v>10</v>
      </c>
      <c r="B12" s="60" t="s">
        <v>120</v>
      </c>
      <c r="C12" s="62" t="s">
        <v>121</v>
      </c>
      <c r="D12" s="32">
        <v>178312</v>
      </c>
      <c r="E12" s="32">
        <v>48300</v>
      </c>
      <c r="F12" s="32">
        <f t="shared" si="1"/>
        <v>8612469600</v>
      </c>
      <c r="G12" s="41">
        <f t="shared" si="0"/>
        <v>0.1048890763406555</v>
      </c>
      <c r="H12" s="61"/>
      <c r="J12" s="61"/>
      <c r="K12" s="46"/>
      <c r="L12" s="46"/>
      <c r="M12" s="46"/>
    </row>
    <row r="13" spans="1:13">
      <c r="A13" s="60">
        <v>11</v>
      </c>
      <c r="B13" s="60" t="s">
        <v>137</v>
      </c>
      <c r="C13" s="62">
        <v>2246.11</v>
      </c>
      <c r="D13" s="32">
        <v>2</v>
      </c>
      <c r="E13" s="32">
        <v>19000</v>
      </c>
      <c r="F13" s="32">
        <f t="shared" si="1"/>
        <v>38000</v>
      </c>
      <c r="G13" s="41">
        <f t="shared" si="0"/>
        <v>4.6279233321704952E-7</v>
      </c>
      <c r="H13" s="61"/>
      <c r="J13" s="61"/>
      <c r="K13" s="46"/>
      <c r="L13" s="46"/>
      <c r="M13" s="46"/>
    </row>
    <row r="14" spans="1:13">
      <c r="A14" s="60">
        <v>12</v>
      </c>
      <c r="B14" s="60" t="s">
        <v>276</v>
      </c>
      <c r="C14" s="62">
        <v>2246.12</v>
      </c>
      <c r="D14" s="32">
        <v>85644</v>
      </c>
      <c r="E14" s="32">
        <v>31500</v>
      </c>
      <c r="F14" s="32">
        <f t="shared" si="1"/>
        <v>2697786000</v>
      </c>
      <c r="G14" s="41">
        <f t="shared" si="0"/>
        <v>3.285564940684977E-2</v>
      </c>
      <c r="H14" s="61"/>
      <c r="J14" s="61"/>
      <c r="K14" s="46"/>
      <c r="L14" s="46"/>
      <c r="M14" s="46"/>
    </row>
    <row r="15" spans="1:13">
      <c r="A15" s="60">
        <v>13</v>
      </c>
      <c r="B15" s="60" t="s">
        <v>122</v>
      </c>
      <c r="C15" s="62">
        <v>2246.13</v>
      </c>
      <c r="D15" s="32">
        <v>270000</v>
      </c>
      <c r="E15" s="32">
        <v>8400</v>
      </c>
      <c r="F15" s="32">
        <f t="shared" si="1"/>
        <v>2268000000</v>
      </c>
      <c r="G15" s="41">
        <f t="shared" si="0"/>
        <v>2.762139504569127E-2</v>
      </c>
      <c r="H15" s="61"/>
      <c r="J15" s="61"/>
      <c r="K15" s="46"/>
      <c r="L15" s="46"/>
      <c r="M15" s="46"/>
    </row>
    <row r="16" spans="1:13">
      <c r="A16" s="60">
        <v>14</v>
      </c>
      <c r="B16" s="60" t="s">
        <v>123</v>
      </c>
      <c r="C16" s="62">
        <v>2246.14</v>
      </c>
      <c r="D16" s="32">
        <v>165000</v>
      </c>
      <c r="E16" s="32">
        <v>7000</v>
      </c>
      <c r="F16" s="32">
        <f t="shared" si="1"/>
        <v>1155000000</v>
      </c>
      <c r="G16" s="41">
        <f t="shared" si="0"/>
        <v>1.406645118067611E-2</v>
      </c>
      <c r="H16" s="61"/>
      <c r="J16" s="61"/>
      <c r="K16" s="46"/>
      <c r="L16" s="46"/>
      <c r="M16" s="46"/>
    </row>
    <row r="17" spans="1:13">
      <c r="A17" s="60">
        <v>15</v>
      </c>
      <c r="B17" s="60" t="s">
        <v>124</v>
      </c>
      <c r="C17" s="62">
        <v>2246.15</v>
      </c>
      <c r="D17" s="32">
        <v>214012</v>
      </c>
      <c r="E17" s="32">
        <v>14600</v>
      </c>
      <c r="F17" s="32">
        <f t="shared" si="1"/>
        <v>3124575200</v>
      </c>
      <c r="G17" s="41">
        <f t="shared" si="0"/>
        <v>3.8053406503161295E-2</v>
      </c>
      <c r="H17" s="61"/>
      <c r="J17" s="61"/>
      <c r="K17" s="46"/>
      <c r="L17" s="46"/>
      <c r="M17" s="46"/>
    </row>
    <row r="18" spans="1:13">
      <c r="A18" s="60">
        <v>16</v>
      </c>
      <c r="B18" s="60" t="s">
        <v>303</v>
      </c>
      <c r="C18" s="62">
        <v>2246.16</v>
      </c>
      <c r="D18" s="32">
        <v>39450</v>
      </c>
      <c r="E18" s="32">
        <v>78500</v>
      </c>
      <c r="F18" s="32">
        <f t="shared" si="1"/>
        <v>3096825000</v>
      </c>
      <c r="G18" s="41">
        <f t="shared" si="0"/>
        <v>3.7715443876707617E-2</v>
      </c>
      <c r="H18" s="61"/>
      <c r="J18" s="61"/>
      <c r="K18" s="46"/>
      <c r="L18" s="46"/>
      <c r="M18" s="46"/>
    </row>
    <row r="19" spans="1:13">
      <c r="A19" s="60">
        <v>17</v>
      </c>
      <c r="B19" s="60" t="s">
        <v>125</v>
      </c>
      <c r="C19" s="62">
        <v>2246.17</v>
      </c>
      <c r="D19" s="32">
        <v>5155</v>
      </c>
      <c r="E19" s="32">
        <v>12600</v>
      </c>
      <c r="F19" s="32">
        <f t="shared" si="1"/>
        <v>64953000</v>
      </c>
      <c r="G19" s="41">
        <f t="shared" si="0"/>
        <v>7.9104606366965831E-4</v>
      </c>
      <c r="H19" s="61"/>
      <c r="J19" s="61"/>
      <c r="K19" s="46"/>
      <c r="L19" s="46"/>
      <c r="M19" s="46"/>
    </row>
    <row r="20" spans="1:13">
      <c r="A20" s="60">
        <v>18</v>
      </c>
      <c r="B20" s="60" t="s">
        <v>282</v>
      </c>
      <c r="C20" s="62">
        <v>2246.1799999999998</v>
      </c>
      <c r="D20" s="32">
        <v>167100</v>
      </c>
      <c r="E20" s="32">
        <v>26600</v>
      </c>
      <c r="F20" s="32">
        <f t="shared" si="1"/>
        <v>4444860000</v>
      </c>
      <c r="G20" s="41">
        <f t="shared" si="0"/>
        <v>5.413281921639828E-2</v>
      </c>
      <c r="H20" s="61"/>
      <c r="J20" s="61"/>
      <c r="K20" s="46"/>
      <c r="L20" s="46"/>
      <c r="M20" s="46"/>
    </row>
    <row r="21" spans="1:13">
      <c r="A21" s="60">
        <v>19</v>
      </c>
      <c r="B21" s="60" t="s">
        <v>138</v>
      </c>
      <c r="C21" s="62">
        <v>2246.19</v>
      </c>
      <c r="D21" s="32">
        <v>75267</v>
      </c>
      <c r="E21" s="32">
        <v>33300</v>
      </c>
      <c r="F21" s="32">
        <f t="shared" si="1"/>
        <v>2506391100</v>
      </c>
      <c r="G21" s="41">
        <f t="shared" si="0"/>
        <v>3.0524699608511771E-2</v>
      </c>
      <c r="H21" s="61"/>
      <c r="J21" s="61"/>
      <c r="K21" s="46"/>
      <c r="L21" s="46"/>
      <c r="M21" s="46"/>
    </row>
    <row r="22" spans="1:13">
      <c r="A22" s="60">
        <v>20</v>
      </c>
      <c r="B22" s="60" t="s">
        <v>139</v>
      </c>
      <c r="C22" s="62" t="s">
        <v>128</v>
      </c>
      <c r="D22" s="32">
        <v>16800</v>
      </c>
      <c r="E22" s="32">
        <v>78500</v>
      </c>
      <c r="F22" s="32">
        <f t="shared" si="1"/>
        <v>1318800000</v>
      </c>
      <c r="G22" s="41">
        <f t="shared" si="0"/>
        <v>1.6061329711753815E-2</v>
      </c>
      <c r="H22" s="61"/>
      <c r="J22" s="61"/>
      <c r="K22" s="46"/>
      <c r="L22" s="46"/>
      <c r="M22" s="46"/>
    </row>
    <row r="23" spans="1:13">
      <c r="A23" s="60">
        <v>21</v>
      </c>
      <c r="B23" s="60" t="s">
        <v>283</v>
      </c>
      <c r="C23" s="62">
        <v>2246.21</v>
      </c>
      <c r="D23" s="32">
        <v>150000</v>
      </c>
      <c r="E23" s="32">
        <v>7400</v>
      </c>
      <c r="F23" s="32">
        <f t="shared" si="1"/>
        <v>1110000000</v>
      </c>
      <c r="G23" s="41">
        <f t="shared" si="0"/>
        <v>1.3518407628182237E-2</v>
      </c>
      <c r="H23" s="61"/>
      <c r="J23" s="61"/>
      <c r="K23" s="46"/>
      <c r="L23" s="46"/>
      <c r="M23" s="46"/>
    </row>
    <row r="24" spans="1:13">
      <c r="A24" s="60">
        <v>22</v>
      </c>
      <c r="B24" s="60" t="s">
        <v>126</v>
      </c>
      <c r="C24" s="62">
        <v>2246.2199999999998</v>
      </c>
      <c r="D24" s="32">
        <v>105800</v>
      </c>
      <c r="E24" s="32">
        <v>25200</v>
      </c>
      <c r="F24" s="32">
        <f t="shared" si="1"/>
        <v>2666160000</v>
      </c>
      <c r="G24" s="41">
        <f t="shared" si="0"/>
        <v>3.2470484398157071E-2</v>
      </c>
      <c r="H24" s="61"/>
      <c r="J24" s="61"/>
      <c r="K24" s="46"/>
      <c r="L24" s="46"/>
      <c r="M24" s="46"/>
    </row>
    <row r="25" spans="1:13">
      <c r="A25" s="60">
        <v>23</v>
      </c>
      <c r="B25" s="60" t="s">
        <v>127</v>
      </c>
      <c r="C25" s="62">
        <v>2246.23</v>
      </c>
      <c r="D25" s="32">
        <v>71280</v>
      </c>
      <c r="E25" s="32">
        <v>22200</v>
      </c>
      <c r="F25" s="32">
        <f t="shared" si="1"/>
        <v>1582416000</v>
      </c>
      <c r="G25" s="41">
        <f t="shared" si="0"/>
        <v>1.9271841914736597E-2</v>
      </c>
      <c r="H25" s="61"/>
      <c r="J25" s="61"/>
      <c r="K25" s="46"/>
      <c r="L25" s="46"/>
      <c r="M25" s="46"/>
    </row>
    <row r="26" spans="1:13">
      <c r="A26" s="60">
        <v>24</v>
      </c>
      <c r="B26" s="60" t="s">
        <v>129</v>
      </c>
      <c r="C26" s="62">
        <v>2246.2399999999998</v>
      </c>
      <c r="D26" s="32">
        <v>20000</v>
      </c>
      <c r="E26" s="32">
        <v>30800</v>
      </c>
      <c r="F26" s="32">
        <f t="shared" si="1"/>
        <v>616000000</v>
      </c>
      <c r="G26" s="41">
        <f t="shared" si="0"/>
        <v>7.5021072963605924E-3</v>
      </c>
      <c r="H26" s="61"/>
      <c r="J26" s="61"/>
      <c r="K26" s="46"/>
      <c r="L26" s="46"/>
      <c r="M26" s="46"/>
    </row>
    <row r="27" spans="1:13">
      <c r="A27" s="60">
        <v>25</v>
      </c>
      <c r="B27" s="60" t="s">
        <v>130</v>
      </c>
      <c r="C27" s="62">
        <v>2246.25</v>
      </c>
      <c r="D27" s="32">
        <v>33000</v>
      </c>
      <c r="E27" s="32">
        <v>13800</v>
      </c>
      <c r="F27" s="32">
        <f t="shared" si="1"/>
        <v>455400000</v>
      </c>
      <c r="G27" s="41">
        <f t="shared" si="0"/>
        <v>5.5462007512380096E-3</v>
      </c>
      <c r="H27" s="61"/>
      <c r="J27" s="61"/>
      <c r="K27" s="46"/>
      <c r="L27" s="46"/>
      <c r="M27" s="46"/>
    </row>
    <row r="28" spans="1:13">
      <c r="A28" s="60">
        <v>26</v>
      </c>
      <c r="B28" s="60" t="s">
        <v>131</v>
      </c>
      <c r="C28" s="62">
        <v>2246.2600000000002</v>
      </c>
      <c r="D28" s="32">
        <v>3</v>
      </c>
      <c r="E28" s="32">
        <v>45700</v>
      </c>
      <c r="F28" s="32">
        <f t="shared" si="1"/>
        <v>137100</v>
      </c>
      <c r="G28" s="41">
        <f t="shared" si="0"/>
        <v>1.6697060232646707E-6</v>
      </c>
      <c r="H28" s="61"/>
      <c r="J28" s="61"/>
      <c r="K28" s="46"/>
      <c r="L28" s="46"/>
      <c r="M28" s="46"/>
    </row>
    <row r="29" spans="1:13">
      <c r="A29" s="60">
        <v>27</v>
      </c>
      <c r="B29" s="60" t="s">
        <v>284</v>
      </c>
      <c r="C29" s="62">
        <v>2246.27</v>
      </c>
      <c r="D29" s="32">
        <v>41800</v>
      </c>
      <c r="E29" s="32">
        <v>77000</v>
      </c>
      <c r="F29" s="32">
        <f t="shared" si="1"/>
        <v>3218600000</v>
      </c>
      <c r="G29" s="41">
        <f t="shared" si="0"/>
        <v>3.9198510623484097E-2</v>
      </c>
      <c r="H29" s="61"/>
      <c r="J29" s="61"/>
      <c r="K29" s="46"/>
      <c r="L29" s="46"/>
      <c r="M29" s="46"/>
    </row>
    <row r="30" spans="1:13">
      <c r="A30" s="60">
        <v>28</v>
      </c>
      <c r="B30" s="60" t="s">
        <v>132</v>
      </c>
      <c r="C30" s="62">
        <v>2246.2800000000002</v>
      </c>
      <c r="D30" s="32">
        <v>170000</v>
      </c>
      <c r="E30" s="32">
        <v>14300</v>
      </c>
      <c r="F30" s="32">
        <f t="shared" si="1"/>
        <v>2431000000</v>
      </c>
      <c r="G30" s="41">
        <f t="shared" si="0"/>
        <v>2.9606530580280194E-2</v>
      </c>
      <c r="H30" s="61"/>
      <c r="J30" s="61"/>
      <c r="K30" s="46"/>
      <c r="L30" s="46"/>
      <c r="M30" s="46"/>
    </row>
    <row r="31" spans="1:13" hidden="1">
      <c r="A31" s="60"/>
      <c r="B31" s="60"/>
      <c r="C31" s="62"/>
      <c r="D31" s="32"/>
      <c r="E31" s="32"/>
      <c r="F31" s="32"/>
      <c r="G31" s="41">
        <f t="shared" si="0"/>
        <v>0</v>
      </c>
      <c r="H31" s="61"/>
      <c r="J31" s="61"/>
      <c r="K31" s="46"/>
      <c r="L31" s="46"/>
      <c r="M31" s="46"/>
    </row>
    <row r="32" spans="1:13">
      <c r="A32" s="60"/>
      <c r="B32" s="60" t="s">
        <v>229</v>
      </c>
      <c r="C32" s="60">
        <v>2247</v>
      </c>
      <c r="D32" s="32"/>
      <c r="E32" s="32"/>
      <c r="F32" s="32">
        <f>SUM(F3:F30)</f>
        <v>58329627000</v>
      </c>
      <c r="G32" s="41">
        <f t="shared" si="0"/>
        <v>0.71038168881605812</v>
      </c>
      <c r="H32" s="61"/>
      <c r="J32" s="61"/>
    </row>
    <row r="33" spans="1:10">
      <c r="A33" s="60" t="s">
        <v>71</v>
      </c>
      <c r="B33" s="60" t="s">
        <v>230</v>
      </c>
      <c r="C33" s="60">
        <v>2248</v>
      </c>
      <c r="D33" s="32"/>
      <c r="E33" s="32"/>
      <c r="F33" s="32"/>
      <c r="G33" s="41"/>
      <c r="H33" s="61"/>
      <c r="J33" s="61"/>
    </row>
    <row r="34" spans="1:10">
      <c r="A34" s="60" t="s">
        <v>133</v>
      </c>
      <c r="B34" s="60" t="s">
        <v>110</v>
      </c>
      <c r="C34" s="60">
        <v>2248.1</v>
      </c>
      <c r="D34" s="32"/>
      <c r="E34" s="32"/>
      <c r="F34" s="32"/>
      <c r="G34" s="41"/>
      <c r="H34" s="61"/>
      <c r="J34" s="61"/>
    </row>
    <row r="35" spans="1:10">
      <c r="A35" s="60" t="s">
        <v>134</v>
      </c>
      <c r="B35" s="60" t="s">
        <v>110</v>
      </c>
      <c r="C35" s="60">
        <v>2248.1999999999998</v>
      </c>
      <c r="D35" s="32"/>
      <c r="E35" s="32"/>
      <c r="F35" s="32"/>
      <c r="G35" s="41"/>
      <c r="H35" s="61"/>
      <c r="J35" s="61"/>
    </row>
    <row r="36" spans="1:10">
      <c r="A36" s="60">
        <v>3</v>
      </c>
      <c r="B36" s="60" t="s">
        <v>110</v>
      </c>
      <c r="C36" s="60">
        <v>2248.3000000000002</v>
      </c>
      <c r="D36" s="32"/>
      <c r="E36" s="32"/>
      <c r="F36" s="32"/>
      <c r="G36" s="41"/>
      <c r="H36" s="61"/>
      <c r="J36" s="61"/>
    </row>
    <row r="37" spans="1:10">
      <c r="A37" s="60"/>
      <c r="B37" s="60" t="s">
        <v>229</v>
      </c>
      <c r="C37" s="60">
        <v>2249</v>
      </c>
      <c r="D37" s="32"/>
      <c r="E37" s="32"/>
      <c r="F37" s="32"/>
      <c r="G37" s="41"/>
      <c r="H37" s="61"/>
      <c r="J37" s="61"/>
    </row>
    <row r="38" spans="1:10">
      <c r="A38" s="60"/>
      <c r="B38" s="60" t="s">
        <v>231</v>
      </c>
      <c r="C38" s="60">
        <v>2250</v>
      </c>
      <c r="D38" s="32"/>
      <c r="E38" s="32"/>
      <c r="F38" s="32">
        <f>F32</f>
        <v>58329627000</v>
      </c>
      <c r="G38" s="41">
        <f>F38/$F$61</f>
        <v>0.71038168881605812</v>
      </c>
      <c r="H38" s="61"/>
      <c r="J38" s="61"/>
    </row>
    <row r="39" spans="1:10">
      <c r="A39" s="60" t="s">
        <v>72</v>
      </c>
      <c r="B39" s="60" t="s">
        <v>176</v>
      </c>
      <c r="C39" s="60">
        <v>2251</v>
      </c>
      <c r="D39" s="32"/>
      <c r="E39" s="32"/>
      <c r="F39" s="32"/>
      <c r="G39" s="41"/>
      <c r="H39" s="61"/>
      <c r="J39" s="61"/>
    </row>
    <row r="40" spans="1:10" ht="21">
      <c r="A40" s="60" t="s">
        <v>133</v>
      </c>
      <c r="B40" s="60" t="s">
        <v>268</v>
      </c>
      <c r="C40" s="60">
        <v>2251.1</v>
      </c>
      <c r="D40" s="32">
        <v>127000</v>
      </c>
      <c r="E40" s="32">
        <v>110012.59999999999</v>
      </c>
      <c r="F40" s="32">
        <f>E40*D40</f>
        <v>13971600199.999998</v>
      </c>
      <c r="G40" s="41">
        <f>F40/$F$61</f>
        <v>0.17015656461404724</v>
      </c>
      <c r="H40" s="61"/>
      <c r="J40" s="61"/>
    </row>
    <row r="41" spans="1:10" hidden="1">
      <c r="A41" s="60"/>
      <c r="B41" s="60"/>
      <c r="C41" s="60"/>
      <c r="D41" s="32"/>
      <c r="E41" s="32"/>
      <c r="F41" s="32"/>
      <c r="G41" s="41">
        <f>F41/$F$61</f>
        <v>0</v>
      </c>
      <c r="H41" s="61"/>
      <c r="J41" s="61"/>
    </row>
    <row r="42" spans="1:10" hidden="1">
      <c r="A42" s="60"/>
      <c r="B42" s="60"/>
      <c r="C42" s="60"/>
      <c r="D42" s="32"/>
      <c r="E42" s="32"/>
      <c r="F42" s="32"/>
      <c r="G42" s="41">
        <f>F42/$F$61</f>
        <v>0</v>
      </c>
      <c r="H42" s="61"/>
      <c r="J42" s="61"/>
    </row>
    <row r="43" spans="1:10">
      <c r="A43" s="60"/>
      <c r="B43" s="60" t="s">
        <v>229</v>
      </c>
      <c r="C43" s="60">
        <v>2252</v>
      </c>
      <c r="D43" s="32"/>
      <c r="E43" s="32"/>
      <c r="F43" s="32">
        <f>F40</f>
        <v>13971600199.999998</v>
      </c>
      <c r="G43" s="41">
        <f>F43/$F$61</f>
        <v>0.17015656461404724</v>
      </c>
      <c r="H43" s="61"/>
      <c r="J43" s="61"/>
    </row>
    <row r="44" spans="1:10">
      <c r="A44" s="60" t="s">
        <v>73</v>
      </c>
      <c r="B44" s="60" t="s">
        <v>232</v>
      </c>
      <c r="C44" s="60">
        <v>2253</v>
      </c>
      <c r="D44" s="32"/>
      <c r="E44" s="32"/>
      <c r="F44" s="32"/>
      <c r="G44" s="41"/>
      <c r="H44" s="61"/>
      <c r="J44" s="61"/>
    </row>
    <row r="45" spans="1:10">
      <c r="A45" s="60" t="s">
        <v>133</v>
      </c>
      <c r="B45" s="60" t="s">
        <v>110</v>
      </c>
      <c r="C45" s="60">
        <v>2253.1</v>
      </c>
      <c r="D45" s="32"/>
      <c r="E45" s="32"/>
      <c r="F45" s="32"/>
      <c r="G45" s="41"/>
      <c r="H45" s="61"/>
      <c r="J45" s="61"/>
    </row>
    <row r="46" spans="1:10">
      <c r="A46" s="60">
        <v>2</v>
      </c>
      <c r="B46" s="60" t="s">
        <v>110</v>
      </c>
      <c r="C46" s="60">
        <v>2253.1999999999998</v>
      </c>
      <c r="D46" s="32"/>
      <c r="E46" s="32"/>
      <c r="F46" s="32"/>
      <c r="G46" s="41"/>
      <c r="H46" s="61"/>
      <c r="J46" s="61"/>
    </row>
    <row r="47" spans="1:10">
      <c r="A47" s="60"/>
      <c r="B47" s="60" t="s">
        <v>229</v>
      </c>
      <c r="C47" s="60">
        <v>2254</v>
      </c>
      <c r="D47" s="32"/>
      <c r="E47" s="32"/>
      <c r="F47" s="32"/>
      <c r="G47" s="41"/>
      <c r="H47" s="61"/>
      <c r="J47" s="61"/>
    </row>
    <row r="48" spans="1:10">
      <c r="A48" s="60"/>
      <c r="B48" s="60" t="s">
        <v>233</v>
      </c>
      <c r="C48" s="60">
        <v>2255</v>
      </c>
      <c r="D48" s="32"/>
      <c r="E48" s="32"/>
      <c r="F48" s="32">
        <f>F43+F32</f>
        <v>72301227200</v>
      </c>
      <c r="G48" s="41">
        <f>F48/$F$61</f>
        <v>0.88053825343010539</v>
      </c>
      <c r="H48" s="61"/>
      <c r="J48" s="61"/>
    </row>
    <row r="49" spans="1:12">
      <c r="A49" s="60" t="s">
        <v>74</v>
      </c>
      <c r="B49" s="60" t="s">
        <v>234</v>
      </c>
      <c r="C49" s="60">
        <v>2256</v>
      </c>
      <c r="D49" s="32"/>
      <c r="E49" s="32"/>
      <c r="F49" s="32"/>
      <c r="G49" s="41"/>
      <c r="H49" s="61"/>
      <c r="J49" s="61"/>
    </row>
    <row r="50" spans="1:12">
      <c r="A50" s="60">
        <v>1</v>
      </c>
      <c r="B50" s="60" t="s">
        <v>235</v>
      </c>
      <c r="C50" s="60">
        <v>2256.1</v>
      </c>
      <c r="D50" s="32"/>
      <c r="E50" s="32"/>
      <c r="F50" s="32">
        <v>287925000</v>
      </c>
      <c r="G50" s="41">
        <f>F50/$F$61</f>
        <v>3.5065653300399733E-3</v>
      </c>
      <c r="H50" s="61"/>
      <c r="J50" s="61"/>
    </row>
    <row r="51" spans="1:12">
      <c r="A51" s="60">
        <v>2</v>
      </c>
      <c r="B51" s="60" t="s">
        <v>236</v>
      </c>
      <c r="C51" s="60">
        <v>2256.1999999999998</v>
      </c>
      <c r="D51" s="32"/>
      <c r="E51" s="32"/>
      <c r="F51" s="32">
        <v>891637158</v>
      </c>
      <c r="G51" s="41">
        <f>F51/$F$61</f>
        <v>1.0859022124574711E-2</v>
      </c>
      <c r="H51" s="61"/>
      <c r="J51" s="61"/>
      <c r="K51" s="59"/>
      <c r="L51" s="59"/>
    </row>
    <row r="52" spans="1:12">
      <c r="A52" s="60">
        <v>3</v>
      </c>
      <c r="B52" s="60" t="s">
        <v>285</v>
      </c>
      <c r="C52" s="60">
        <v>2256.3000000000002</v>
      </c>
      <c r="D52" s="32"/>
      <c r="E52" s="32"/>
      <c r="F52" s="32">
        <v>9377277</v>
      </c>
      <c r="G52" s="41">
        <f t="shared" ref="G52:G54" si="2">F52/$F$61</f>
        <v>1.142034711066467E-4</v>
      </c>
      <c r="H52" s="61"/>
      <c r="J52" s="61"/>
      <c r="K52" s="59"/>
      <c r="L52" s="59"/>
    </row>
    <row r="53" spans="1:12" ht="21">
      <c r="A53" s="60">
        <v>3</v>
      </c>
      <c r="B53" s="60" t="s">
        <v>237</v>
      </c>
      <c r="C53" s="60">
        <v>2256.4</v>
      </c>
      <c r="D53" s="32"/>
      <c r="E53" s="32"/>
      <c r="F53" s="32">
        <v>0</v>
      </c>
      <c r="G53" s="41">
        <f t="shared" si="2"/>
        <v>0</v>
      </c>
      <c r="H53" s="61"/>
      <c r="J53" s="61"/>
      <c r="K53" s="59"/>
      <c r="L53" s="59"/>
    </row>
    <row r="54" spans="1:12">
      <c r="A54" s="60">
        <v>4</v>
      </c>
      <c r="B54" s="60" t="s">
        <v>238</v>
      </c>
      <c r="C54" s="60">
        <v>2256.5</v>
      </c>
      <c r="D54" s="32"/>
      <c r="E54" s="32"/>
      <c r="F54" s="32">
        <v>0</v>
      </c>
      <c r="G54" s="41">
        <f t="shared" si="2"/>
        <v>0</v>
      </c>
      <c r="H54" s="61"/>
      <c r="J54" s="61"/>
      <c r="K54" s="59"/>
      <c r="L54" s="59"/>
    </row>
    <row r="55" spans="1:12">
      <c r="A55" s="60"/>
      <c r="B55" s="60" t="s">
        <v>229</v>
      </c>
      <c r="C55" s="60">
        <v>2257</v>
      </c>
      <c r="D55" s="32"/>
      <c r="E55" s="32"/>
      <c r="F55" s="32">
        <f>SUM(F50:F54)</f>
        <v>1188939435</v>
      </c>
      <c r="G55" s="41">
        <f>IF(ISERROR(F55/$F$61)," ",F55/$F$61)</f>
        <v>1.4479790925721331E-2</v>
      </c>
      <c r="H55" s="61"/>
      <c r="J55" s="61"/>
      <c r="K55" s="59"/>
      <c r="L55" s="59"/>
    </row>
    <row r="56" spans="1:12">
      <c r="A56" s="60" t="s">
        <v>75</v>
      </c>
      <c r="B56" s="60" t="s">
        <v>239</v>
      </c>
      <c r="C56" s="60">
        <v>2258</v>
      </c>
      <c r="D56" s="32"/>
      <c r="E56" s="32"/>
      <c r="F56" s="32"/>
      <c r="G56" s="41">
        <f>IF(ISERROR(F56/$F$61)," ",F56/$F$61)</f>
        <v>0</v>
      </c>
      <c r="H56" s="61"/>
      <c r="J56" s="61"/>
      <c r="K56" s="59"/>
    </row>
    <row r="57" spans="1:12">
      <c r="A57" s="60"/>
      <c r="B57" s="60" t="s">
        <v>240</v>
      </c>
      <c r="C57" s="60">
        <v>2259</v>
      </c>
      <c r="D57" s="32"/>
      <c r="E57" s="32"/>
      <c r="F57" s="32">
        <v>8620095944</v>
      </c>
      <c r="G57" s="41">
        <f>IF(ISERROR(F57/$F$61)," ",F57/$F$61)</f>
        <v>0.10498195564417329</v>
      </c>
      <c r="H57" s="61"/>
      <c r="J57" s="61"/>
      <c r="K57" s="59"/>
    </row>
    <row r="58" spans="1:12">
      <c r="A58" s="60"/>
      <c r="B58" s="60" t="s">
        <v>241</v>
      </c>
      <c r="C58" s="60">
        <v>2260</v>
      </c>
      <c r="D58" s="32"/>
      <c r="E58" s="32"/>
      <c r="F58" s="32">
        <v>0</v>
      </c>
      <c r="G58" s="41">
        <f t="shared" ref="G58:G61" si="3">IF(ISERROR(F58/$F$61)," ",F58/$F$61)</f>
        <v>0</v>
      </c>
      <c r="H58" s="61"/>
      <c r="J58" s="61"/>
      <c r="K58" s="66"/>
    </row>
    <row r="59" spans="1:12">
      <c r="A59" s="60"/>
      <c r="B59" s="60" t="s">
        <v>242</v>
      </c>
      <c r="C59" s="60">
        <v>2261</v>
      </c>
      <c r="D59" s="32"/>
      <c r="E59" s="32"/>
      <c r="F59" s="32">
        <v>0</v>
      </c>
      <c r="G59" s="41">
        <f t="shared" si="3"/>
        <v>0</v>
      </c>
      <c r="H59" s="61"/>
      <c r="J59" s="61"/>
    </row>
    <row r="60" spans="1:12">
      <c r="A60" s="60"/>
      <c r="B60" s="60" t="s">
        <v>229</v>
      </c>
      <c r="C60" s="60">
        <v>2262</v>
      </c>
      <c r="D60" s="32"/>
      <c r="E60" s="32"/>
      <c r="F60" s="32">
        <f>SUM(F57:F59)</f>
        <v>8620095944</v>
      </c>
      <c r="G60" s="41">
        <f t="shared" si="3"/>
        <v>0.10498195564417329</v>
      </c>
      <c r="H60" s="61"/>
      <c r="J60" s="61"/>
    </row>
    <row r="61" spans="1:12">
      <c r="A61" s="60" t="s">
        <v>76</v>
      </c>
      <c r="B61" s="60" t="s">
        <v>243</v>
      </c>
      <c r="C61" s="60">
        <v>2263</v>
      </c>
      <c r="D61" s="32"/>
      <c r="E61" s="32"/>
      <c r="F61" s="32">
        <f>SUM(F48,F55,F60)</f>
        <v>82110262579</v>
      </c>
      <c r="G61" s="41">
        <f t="shared" si="3"/>
        <v>1</v>
      </c>
      <c r="H61" s="61"/>
      <c r="J61" s="61"/>
    </row>
    <row r="62" spans="1:12">
      <c r="A62" s="5"/>
      <c r="B62" s="5"/>
      <c r="C62" s="5"/>
      <c r="D62" s="5"/>
      <c r="E62" s="5"/>
      <c r="F62" s="5"/>
      <c r="G62" s="5"/>
    </row>
  </sheetData>
  <pageMargins left="0.32" right="0.17" top="0.75" bottom="0.75" header="0.3" footer="0.3"/>
  <pageSetup paperSize="9" scale="84" fitToHeight="0" orientation="portrait" r:id="rId1"/>
  <headerFooter>
    <oddFooter>&amp;LRESTRICTED</odd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sheetPr>
    <pageSetUpPr fitToPage="1"/>
  </sheetPr>
  <dimension ref="A1:O29"/>
  <sheetViews>
    <sheetView tabSelected="1" topLeftCell="A10" zoomScale="85" zoomScaleNormal="85" workbookViewId="0">
      <selection activeCell="G7" sqref="G1:K1048576"/>
    </sheetView>
  </sheetViews>
  <sheetFormatPr defaultColWidth="9.140625" defaultRowHeight="15"/>
  <cols>
    <col min="1" max="1" width="9.140625" style="49"/>
    <col min="2" max="2" width="37.140625" style="49" customWidth="1"/>
    <col min="3" max="3" width="9.140625" style="49"/>
    <col min="4" max="4" width="16.85546875" style="82" customWidth="1"/>
    <col min="5" max="5" width="16.85546875" style="49" customWidth="1"/>
    <col min="6" max="6" width="20.5703125" style="49" customWidth="1"/>
    <col min="7" max="7" width="20.5703125" style="56" hidden="1" customWidth="1"/>
    <col min="8" max="9" width="20.5703125" style="49" hidden="1" customWidth="1"/>
    <col min="10" max="10" width="20.5703125" style="105" hidden="1" customWidth="1"/>
    <col min="11" max="11" width="20.5703125" style="106" hidden="1" customWidth="1"/>
    <col min="12" max="12" width="20.5703125" style="49" customWidth="1"/>
    <col min="13" max="13" width="21.42578125" style="49" customWidth="1"/>
    <col min="14" max="16384" width="9.140625" style="49"/>
  </cols>
  <sheetData>
    <row r="1" spans="1:15" ht="32.25" customHeight="1">
      <c r="A1" s="53" t="s">
        <v>165</v>
      </c>
      <c r="B1" s="54" t="s">
        <v>192</v>
      </c>
      <c r="C1" s="55" t="s">
        <v>167</v>
      </c>
      <c r="D1" s="55" t="s">
        <v>168</v>
      </c>
      <c r="E1" s="55" t="s">
        <v>169</v>
      </c>
      <c r="F1" s="100"/>
    </row>
    <row r="2" spans="1:15" ht="21">
      <c r="A2" s="50" t="s">
        <v>70</v>
      </c>
      <c r="B2" s="15" t="s">
        <v>244</v>
      </c>
      <c r="C2" s="2" t="s">
        <v>43</v>
      </c>
      <c r="D2" s="76"/>
      <c r="E2" s="3"/>
      <c r="F2" s="94"/>
    </row>
    <row r="3" spans="1:15" ht="31.5">
      <c r="A3" s="50">
        <v>1</v>
      </c>
      <c r="B3" s="15" t="s">
        <v>245</v>
      </c>
      <c r="C3" s="2" t="s">
        <v>44</v>
      </c>
      <c r="D3" s="77">
        <f>BCKetQuaHoatDong_06028!D7/Khac_06030!$H$3*4</f>
        <v>1.5153069038560436E-2</v>
      </c>
      <c r="E3" s="42">
        <v>1.5139146819426356E-2</v>
      </c>
      <c r="F3" s="95"/>
      <c r="H3" s="93">
        <f>AVERAGE(K3:K18)</f>
        <v>81158205830.8125</v>
      </c>
      <c r="I3"/>
      <c r="J3" s="107">
        <v>42014</v>
      </c>
      <c r="K3" s="112">
        <v>77943621356</v>
      </c>
      <c r="N3" s="52"/>
      <c r="O3" s="52"/>
    </row>
    <row r="4" spans="1:15" ht="42">
      <c r="A4" s="50">
        <v>2</v>
      </c>
      <c r="B4" s="15" t="s">
        <v>246</v>
      </c>
      <c r="C4" s="2" t="s">
        <v>45</v>
      </c>
      <c r="D4" s="77">
        <f>BCKetQuaHoatDong_06028!D8/Khac_06030!$H$3*4</f>
        <v>1.142955478751881E-3</v>
      </c>
      <c r="E4" s="42">
        <v>1.2385452520117866E-3</v>
      </c>
      <c r="F4" s="95"/>
      <c r="H4" s="52"/>
      <c r="I4"/>
      <c r="J4" s="107">
        <v>42226</v>
      </c>
      <c r="K4" s="112">
        <v>79697434041</v>
      </c>
      <c r="N4" s="52"/>
      <c r="O4" s="52"/>
    </row>
    <row r="5" spans="1:15">
      <c r="A5" s="50">
        <v>3</v>
      </c>
      <c r="B5" s="15" t="s">
        <v>247</v>
      </c>
      <c r="C5" s="2" t="s">
        <v>103</v>
      </c>
      <c r="D5" s="77">
        <f>BCKetQuaHoatDong_06028!D9/Khac_06030!$H$3*4</f>
        <v>1.6574578826991464E-3</v>
      </c>
      <c r="E5" s="42">
        <v>1.6899269671009777E-3</v>
      </c>
      <c r="F5" s="95"/>
      <c r="H5" s="52"/>
      <c r="I5"/>
      <c r="J5" s="108" t="s">
        <v>291</v>
      </c>
      <c r="K5" s="112">
        <v>80376688623</v>
      </c>
      <c r="N5" s="52"/>
      <c r="O5" s="52"/>
    </row>
    <row r="6" spans="1:15" ht="31.5">
      <c r="A6" s="50">
        <v>4</v>
      </c>
      <c r="B6" s="15" t="s">
        <v>248</v>
      </c>
      <c r="C6" s="2" t="s">
        <v>46</v>
      </c>
      <c r="D6" s="77">
        <f>BCKetQuaHoatDong_06028!D10/Khac_06030!$H$3*4</f>
        <v>4.7310650607584534E-3</v>
      </c>
      <c r="E6" s="42">
        <v>4.9691411032476594E-3</v>
      </c>
      <c r="F6" s="95"/>
      <c r="H6" s="52"/>
      <c r="I6"/>
      <c r="J6" s="108" t="s">
        <v>292</v>
      </c>
      <c r="K6" s="112">
        <v>80510164596</v>
      </c>
      <c r="N6" s="52"/>
      <c r="O6" s="52"/>
    </row>
    <row r="7" spans="1:15" ht="58.5" customHeight="1">
      <c r="A7" s="50">
        <v>5</v>
      </c>
      <c r="B7" s="15" t="s">
        <v>249</v>
      </c>
      <c r="C7" s="2" t="s">
        <v>47</v>
      </c>
      <c r="D7" s="77">
        <f>BCKetQuaHoatDong_06028!D11/Khac_06030!$H$3*4</f>
        <v>2.2178903310804987E-3</v>
      </c>
      <c r="E7" s="42">
        <v>2.3294991850374004E-3</v>
      </c>
      <c r="F7" s="95"/>
      <c r="H7" s="52" t="s">
        <v>287</v>
      </c>
      <c r="I7" t="s">
        <v>286</v>
      </c>
      <c r="J7" s="108" t="s">
        <v>293</v>
      </c>
      <c r="K7" s="112">
        <v>81898996418</v>
      </c>
      <c r="N7" s="52"/>
      <c r="O7" s="52"/>
    </row>
    <row r="8" spans="1:15" ht="36" customHeight="1">
      <c r="A8" s="50">
        <v>6</v>
      </c>
      <c r="B8" s="15" t="s">
        <v>250</v>
      </c>
      <c r="C8" s="2" t="s">
        <v>48</v>
      </c>
      <c r="D8" s="77">
        <f>BCKetQuaHoatDong_06028!D6/Khac_06030!$H$3*4</f>
        <v>2.6313794571210275E-2</v>
      </c>
      <c r="E8" s="42">
        <v>2.6850182214739098E-2</v>
      </c>
      <c r="F8" s="95"/>
      <c r="G8" s="56" t="s">
        <v>301</v>
      </c>
      <c r="H8" s="70">
        <v>3390800000</v>
      </c>
      <c r="I8" s="91">
        <v>0</v>
      </c>
      <c r="J8" s="108" t="s">
        <v>294</v>
      </c>
      <c r="K8" s="112">
        <v>82066954060</v>
      </c>
      <c r="N8" s="52"/>
      <c r="O8" s="52"/>
    </row>
    <row r="9" spans="1:15" ht="67.5" customHeight="1">
      <c r="A9" s="50">
        <v>7</v>
      </c>
      <c r="B9" s="15" t="s">
        <v>251</v>
      </c>
      <c r="C9" s="2" t="s">
        <v>49</v>
      </c>
      <c r="D9" s="77">
        <f>H11/2/H3*4</f>
        <v>0.36105886890953021</v>
      </c>
      <c r="E9" s="43">
        <v>0.71559554199050257</v>
      </c>
      <c r="F9" s="96"/>
      <c r="H9" s="70">
        <v>5248725000</v>
      </c>
      <c r="I9" s="91">
        <v>212212000</v>
      </c>
      <c r="J9" s="107">
        <v>42135</v>
      </c>
      <c r="K9" s="112">
        <v>82378112068</v>
      </c>
      <c r="N9" s="52"/>
      <c r="O9" s="52"/>
    </row>
    <row r="10" spans="1:15">
      <c r="A10" s="50" t="s">
        <v>90</v>
      </c>
      <c r="B10" s="15" t="s">
        <v>252</v>
      </c>
      <c r="C10" s="2" t="s">
        <v>50</v>
      </c>
      <c r="D10" s="77"/>
      <c r="E10" s="44"/>
      <c r="F10" s="97"/>
      <c r="H10" s="70">
        <v>1970200000</v>
      </c>
      <c r="I10" s="91">
        <v>3829508000</v>
      </c>
      <c r="J10" s="107">
        <v>42349</v>
      </c>
      <c r="K10" s="112">
        <v>81859863418</v>
      </c>
      <c r="N10" s="52"/>
      <c r="O10" s="52"/>
    </row>
    <row r="11" spans="1:15" ht="21">
      <c r="A11" s="115">
        <v>1</v>
      </c>
      <c r="B11" s="15" t="s">
        <v>253</v>
      </c>
      <c r="C11" s="2" t="s">
        <v>51</v>
      </c>
      <c r="D11" s="77"/>
      <c r="E11" s="44"/>
      <c r="F11" s="97"/>
      <c r="H11" s="92">
        <f>SUM(H8:I10)</f>
        <v>14651445000</v>
      </c>
      <c r="I11"/>
      <c r="J11" s="108" t="s">
        <v>295</v>
      </c>
      <c r="K11" s="112">
        <v>82311303059</v>
      </c>
      <c r="N11" s="52"/>
      <c r="O11" s="52"/>
    </row>
    <row r="12" spans="1:15" ht="21">
      <c r="A12" s="116"/>
      <c r="B12" s="15" t="s">
        <v>280</v>
      </c>
      <c r="C12" s="2" t="s">
        <v>52</v>
      </c>
      <c r="D12" s="78">
        <f>D13*10000</f>
        <v>67298147200</v>
      </c>
      <c r="E12" s="44">
        <v>67249894399.999992</v>
      </c>
      <c r="F12" s="97"/>
      <c r="H12" s="52"/>
      <c r="I12"/>
      <c r="J12" s="108" t="s">
        <v>296</v>
      </c>
      <c r="K12" s="112">
        <v>81782386182</v>
      </c>
      <c r="N12" s="52"/>
      <c r="O12" s="52"/>
    </row>
    <row r="13" spans="1:15" ht="31.5">
      <c r="A13" s="117"/>
      <c r="B13" s="15" t="s">
        <v>254</v>
      </c>
      <c r="C13" s="2" t="s">
        <v>53</v>
      </c>
      <c r="D13" s="79">
        <f>E21</f>
        <v>6729814.7199999997</v>
      </c>
      <c r="E13" s="45">
        <v>6724989.4399999995</v>
      </c>
      <c r="F13" s="98"/>
      <c r="G13" s="57">
        <f>D13+D15+D17-D21</f>
        <v>0</v>
      </c>
      <c r="H13" s="52"/>
      <c r="I13"/>
      <c r="J13" s="108" t="s">
        <v>297</v>
      </c>
      <c r="K13" s="112">
        <v>80790278382</v>
      </c>
      <c r="N13" s="52"/>
      <c r="O13" s="52"/>
    </row>
    <row r="14" spans="1:15" ht="21">
      <c r="A14" s="115">
        <v>2</v>
      </c>
      <c r="B14" s="15" t="s">
        <v>277</v>
      </c>
      <c r="C14" s="2" t="s">
        <v>54</v>
      </c>
      <c r="D14" s="77"/>
      <c r="E14" s="44"/>
      <c r="F14" s="97"/>
      <c r="H14" s="52"/>
      <c r="I14"/>
      <c r="J14" s="107">
        <v>42075</v>
      </c>
      <c r="K14" s="112">
        <v>81385040178</v>
      </c>
      <c r="N14" s="52"/>
      <c r="O14" s="52"/>
    </row>
    <row r="15" spans="1:15" ht="21">
      <c r="A15" s="116"/>
      <c r="B15" s="15" t="s">
        <v>255</v>
      </c>
      <c r="C15" s="2" t="s">
        <v>55</v>
      </c>
      <c r="D15" s="79">
        <v>53528.229999999996</v>
      </c>
      <c r="E15" s="45">
        <v>10325.280000000001</v>
      </c>
      <c r="F15" s="98"/>
      <c r="H15" s="52"/>
      <c r="I15"/>
      <c r="J15" s="107">
        <v>42289</v>
      </c>
      <c r="K15" s="112">
        <v>80772087429</v>
      </c>
      <c r="N15" s="52"/>
      <c r="O15" s="52"/>
    </row>
    <row r="16" spans="1:15" ht="21">
      <c r="A16" s="116"/>
      <c r="B16" s="15" t="s">
        <v>269</v>
      </c>
      <c r="C16" s="2" t="s">
        <v>56</v>
      </c>
      <c r="D16" s="80">
        <f>D15*10000</f>
        <v>535282299.99999994</v>
      </c>
      <c r="E16" s="44">
        <v>103252800</v>
      </c>
      <c r="F16" s="97"/>
      <c r="H16" s="52"/>
      <c r="I16"/>
      <c r="J16" s="108" t="s">
        <v>298</v>
      </c>
      <c r="K16" s="112">
        <v>81824073382</v>
      </c>
      <c r="N16" s="52"/>
      <c r="O16" s="52"/>
    </row>
    <row r="17" spans="1:15" ht="21">
      <c r="A17" s="116"/>
      <c r="B17" s="15" t="s">
        <v>256</v>
      </c>
      <c r="C17" s="2" t="s">
        <v>100</v>
      </c>
      <c r="D17" s="81">
        <v>-1103.6799999999998</v>
      </c>
      <c r="E17" s="45">
        <v>-5500</v>
      </c>
      <c r="F17" s="98"/>
      <c r="H17" s="52"/>
      <c r="I17"/>
      <c r="J17" s="108" t="s">
        <v>299</v>
      </c>
      <c r="K17" s="112">
        <v>81155985212</v>
      </c>
      <c r="N17" s="52"/>
      <c r="O17" s="52"/>
    </row>
    <row r="18" spans="1:15" ht="31.5">
      <c r="A18" s="117"/>
      <c r="B18" s="15" t="s">
        <v>257</v>
      </c>
      <c r="C18" s="2" t="s">
        <v>101</v>
      </c>
      <c r="D18" s="78">
        <f>D17*10000</f>
        <v>-11036799.999999998</v>
      </c>
      <c r="E18" s="44">
        <v>-55000000</v>
      </c>
      <c r="F18" s="97"/>
      <c r="H18" s="52"/>
      <c r="I18"/>
      <c r="J18" s="108" t="s">
        <v>300</v>
      </c>
      <c r="K18" s="112">
        <v>81778304889</v>
      </c>
      <c r="N18" s="52"/>
      <c r="O18" s="52"/>
    </row>
    <row r="19" spans="1:15" ht="21">
      <c r="A19" s="115">
        <v>3</v>
      </c>
      <c r="B19" s="15" t="s">
        <v>278</v>
      </c>
      <c r="C19" s="2" t="s">
        <v>57</v>
      </c>
      <c r="D19" s="77"/>
      <c r="E19" s="44"/>
      <c r="F19" s="97"/>
      <c r="H19" s="52"/>
      <c r="N19" s="52"/>
      <c r="O19" s="52"/>
    </row>
    <row r="20" spans="1:15" ht="21">
      <c r="A20" s="116"/>
      <c r="B20" s="15" t="s">
        <v>279</v>
      </c>
      <c r="C20" s="2" t="s">
        <v>58</v>
      </c>
      <c r="D20" s="78">
        <f>D21*10000</f>
        <v>67822392699.999992</v>
      </c>
      <c r="E20" s="44">
        <v>67298147200</v>
      </c>
      <c r="F20" s="97"/>
      <c r="H20" s="52"/>
      <c r="N20" s="111"/>
      <c r="O20" s="52"/>
    </row>
    <row r="21" spans="1:15" ht="21">
      <c r="A21" s="117"/>
      <c r="B21" s="15" t="s">
        <v>258</v>
      </c>
      <c r="C21" s="2" t="s">
        <v>59</v>
      </c>
      <c r="D21" s="81">
        <f>BCTaiSan_06027!D26</f>
        <v>6782239.2699999996</v>
      </c>
      <c r="E21" s="45">
        <v>6729814.7199999997</v>
      </c>
      <c r="F21" s="98"/>
      <c r="G21" s="57"/>
      <c r="H21" s="52"/>
      <c r="N21" s="111"/>
      <c r="O21" s="52"/>
    </row>
    <row r="22" spans="1:15" ht="42">
      <c r="A22" s="50">
        <v>4</v>
      </c>
      <c r="B22" s="15" t="s">
        <v>259</v>
      </c>
      <c r="C22" s="2" t="s">
        <v>60</v>
      </c>
      <c r="D22" s="77">
        <v>0.77939999999999998</v>
      </c>
      <c r="E22" s="43">
        <v>0.78539999999999999</v>
      </c>
      <c r="F22" s="96"/>
      <c r="G22" s="70"/>
      <c r="H22" s="70"/>
      <c r="I22" s="104"/>
      <c r="J22" s="109"/>
      <c r="N22" s="111"/>
      <c r="O22" s="52"/>
    </row>
    <row r="23" spans="1:15" ht="31.5">
      <c r="A23" s="50">
        <v>5</v>
      </c>
      <c r="B23" s="15" t="s">
        <v>260</v>
      </c>
      <c r="C23" s="2" t="s">
        <v>61</v>
      </c>
      <c r="D23" s="77">
        <v>0.98299999999999998</v>
      </c>
      <c r="E23" s="43">
        <v>0.98140000000000005</v>
      </c>
      <c r="F23" s="96"/>
      <c r="G23" s="70"/>
      <c r="H23" s="70"/>
      <c r="I23" s="104"/>
      <c r="J23" s="109"/>
      <c r="N23" s="111"/>
      <c r="O23" s="52"/>
    </row>
    <row r="24" spans="1:15" ht="31.5">
      <c r="A24" s="50">
        <v>6</v>
      </c>
      <c r="B24" s="15" t="s">
        <v>261</v>
      </c>
      <c r="C24" s="2" t="s">
        <v>62</v>
      </c>
      <c r="D24" s="77">
        <v>0.78439999999999999</v>
      </c>
      <c r="E24" s="43">
        <v>0.79049999999999998</v>
      </c>
      <c r="F24" s="96"/>
      <c r="G24" s="70"/>
      <c r="H24" s="70"/>
      <c r="I24" s="104"/>
      <c r="J24" s="109"/>
      <c r="N24" s="111"/>
      <c r="O24" s="52"/>
    </row>
    <row r="25" spans="1:15" ht="31.5">
      <c r="A25" s="50">
        <v>7</v>
      </c>
      <c r="B25" s="15" t="s">
        <v>262</v>
      </c>
      <c r="C25" s="2" t="s">
        <v>102</v>
      </c>
      <c r="D25" s="78">
        <v>115</v>
      </c>
      <c r="E25" s="67">
        <v>116</v>
      </c>
      <c r="F25" s="99"/>
      <c r="G25" s="70"/>
      <c r="H25" s="70"/>
      <c r="I25" s="104"/>
      <c r="J25" s="109"/>
      <c r="N25" s="111"/>
      <c r="O25" s="52"/>
    </row>
    <row r="26" spans="1:15" ht="21">
      <c r="A26" s="50">
        <v>8</v>
      </c>
      <c r="B26" s="15" t="s">
        <v>263</v>
      </c>
      <c r="C26" s="2" t="s">
        <v>63</v>
      </c>
      <c r="D26" s="78">
        <f>BCTaiSan_06027!D27</f>
        <v>12058</v>
      </c>
      <c r="E26" s="44">
        <v>11557</v>
      </c>
      <c r="F26" s="97"/>
      <c r="H26" s="52"/>
      <c r="N26" s="111"/>
      <c r="O26" s="52"/>
    </row>
    <row r="28" spans="1:15" ht="62.45" customHeight="1">
      <c r="A28" s="118" t="s">
        <v>135</v>
      </c>
      <c r="B28" s="118"/>
      <c r="C28" s="118"/>
      <c r="D28" s="118"/>
      <c r="E28" s="118"/>
      <c r="F28" s="69"/>
    </row>
    <row r="29" spans="1:15" ht="63.75" customHeight="1">
      <c r="A29" s="118" t="s">
        <v>264</v>
      </c>
      <c r="B29" s="118"/>
      <c r="C29" s="118"/>
      <c r="D29" s="118"/>
      <c r="E29" s="118"/>
      <c r="F29" s="69"/>
    </row>
  </sheetData>
  <mergeCells count="5">
    <mergeCell ref="A11:A13"/>
    <mergeCell ref="A14:A18"/>
    <mergeCell ref="A19:A21"/>
    <mergeCell ref="A28:E28"/>
    <mergeCell ref="A29:E29"/>
  </mergeCells>
  <pageMargins left="0.7" right="0.7" top="0.75" bottom="0.75" header="0.3" footer="0.3"/>
  <pageSetup fitToHeight="0"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dimension ref="A1:C4"/>
  <sheetViews>
    <sheetView workbookViewId="0">
      <selection activeCell="A2" sqref="A2"/>
    </sheetView>
  </sheetViews>
  <sheetFormatPr defaultRowHeight="15"/>
  <cols>
    <col min="2" max="2" width="37.5703125" customWidth="1"/>
    <col min="3" max="3" width="55.7109375" customWidth="1"/>
  </cols>
  <sheetData>
    <row r="1" spans="1:3">
      <c r="A1" s="35" t="s">
        <v>165</v>
      </c>
      <c r="B1" s="36" t="s">
        <v>265</v>
      </c>
      <c r="C1" s="37" t="s">
        <v>266</v>
      </c>
    </row>
    <row r="2" spans="1:3">
      <c r="A2" s="14">
        <v>1</v>
      </c>
      <c r="B2" s="38" t="s">
        <v>111</v>
      </c>
      <c r="C2" s="3" t="s">
        <v>112</v>
      </c>
    </row>
    <row r="3" spans="1:3">
      <c r="A3" s="14">
        <v>2</v>
      </c>
      <c r="B3" s="38" t="s">
        <v>106</v>
      </c>
      <c r="C3" s="34" t="s">
        <v>107</v>
      </c>
    </row>
    <row r="4" spans="1:3">
      <c r="A4" s="14">
        <v>3</v>
      </c>
      <c r="B4" s="38" t="s">
        <v>108</v>
      </c>
      <c r="C4" s="34" t="s">
        <v>109</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1.xml"/><Relationship Id="rId1" Type="http://schemas.openxmlformats.org/package/2006/relationships/digital-signature/signature" Target="sig2.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yHHFh1/PXuqIZYYPH61+8Myl7AM=</DigestValue>
    </Reference>
    <Reference URI="#idOfficeObject" Type="http://www.w3.org/2000/09/xmldsig#Object">
      <DigestMethod Algorithm="http://www.w3.org/2000/09/xmldsig#sha1"/>
      <DigestValue>wAZKwndwU8+xoeUdnmc763WWRAk=</DigestValue>
    </Reference>
    <Reference URI="#idSignedProperties" Type="http://uri.etsi.org/01903#SignedProperties">
      <Transforms>
        <Transform Algorithm="http://www.w3.org/TR/2001/REC-xml-c14n-20010315"/>
      </Transforms>
      <DigestMethod Algorithm="http://www.w3.org/2000/09/xmldsig#sha1"/>
      <DigestValue>l1eplp+f8nbtznhJqDD6OqBt4cw=</DigestValue>
    </Reference>
  </SignedInfo>
  <SignatureValue>YA7qJAiNYeoeOEch2qTbwzzE12r4y+W7xUPPqq6aNtQJ/5zxDH2NB1qSPkNI/B+6cwgCYW8zKk2Q
VsyVp2FKqeZWcPKHmMMd5rBOyYm88W60qoHGeL6a88hkL2MODKG0/hymIEivl1+b4Ze9j9S4NnuU
ktoFkfgqsNaX45FjmeY=</SignatureValue>
  <KeyInfo>
    <X509Data>
      <X509Certificate>MIIF1zCCA7+gAwIBAgIQVAET+aA0+ZOaqSIzXdut9jANBgkqhkiG9w0BAQUFADBpMQswCQYDVQQG
EwJWTjETMBEGA1UEChMKVk5QVCBHcm91cDEeMBwGA1UECxMVVk5QVC1DQSBUcnVzdCBOZXR3b3Jr
MSUwIwYDVQQDExxWTlBUIENlcnRpZmljYXRpb24gQXV0aG9yaXR5MB4XDTE1MTAyOTA3MDI1MVoX
DTE5MTAyOTE2MDIwMFowga8xCzAJBgNVBAYTAlZOMRcwFQYDVQQIDA5I4buTIENow60gTWluaDER
MA8GA1UEBwwIUXXhuq1uIDExVDBSBgNVBAMMS05Hw4JOIEjDgE5HIFRSw4FDSCBOSEnhu4ZNIEjh
u65VIEjhuqBOIE3hu5hUIFRIw4BOSCBWScOKTiBIU0JDIChWSeG7hlQgTkFNKTEeMBwGCgmSJomT
8ixkAQEMDk1TVDowMzAxMjMyNzk4MIGfMA0GCSqGSIb3DQEBAQUAA4GNADCBiQKBgQDLWmCE/7xV
0Ue2fYsPnnAKaZjWEJY0vp7DwejHK6epP1In+dKTQo+Ak/stMsn52Ki+UvhtUHZhVmbHLnb0UeUu
ylr45Kp9nG7T6HL01QNsx2cfbCoCs3dkyXbUWUF4YaetdjPT2YOnJlRl/dP8Nh5dAMGfhjPoPTeu
ZwJp9xOkrQIDAQABo4IBtjCCAbIwcAYIKwYBBQUHAQEEZDBiMDIGCCsGAQUFBzAChiZodHRwOi8v
cHViLnZucHQtY2Eudm4vY2VydHMvdm5wdGNhLmNlcjAsBggrBgEFBQcwAYYgaHR0cDovL29jc3Au
dm5wdC1jYS52bi9yZXNwb25kZXIwHQYDVR0OBBYEFAjLomI55LPS8rl8iQfH5qMTP8zdMAwGA1Ud
EwEB/wQCMAAwHwYDVR0jBBgwFoAUBmnA1dUCihWNRn3pfOJoClWsaq8waAYDVR0gBGEwXzBdBg4r
BgEEAYHtAwEBAwEBATBLMCIGCCsGAQUFBwICMBYeFABPAEkARAAtAFMAVAAtADEALgAwMCUGCCsG
AQUFBwIBFhlodHRwOi8vcHViLnZucHQtY2Eudm4vcnBhMDEGA1UdHwQqMCgwJqAkoCKGIGh0dHA6
Ly9jcmwudm5wdC1jYS52bi92bnB0Y2EuY3JsMA4GA1UdDwEB/wQEAwIE8DAgBgNVHSUEGTAXBgor
BgEEAYI3CgMMBgkqhkiG9y8BAQUwIQYDVR0RBBowGIEWaHNzdmlldG5hbUBoc2JjLmNvbS52bjAN
BgkqhkiG9w0BAQUFAAOCAgEAJ5opyt95GwPchxm/ZcSmIEfIASI6eCyI/Sa1jmwWy03RsiJXDdAC
KX7/HA31Qo2SYQPUgQtR1NeJiKDqRX8yiAzlNVQkT6ASdxfLI6D1w8kkaGhv52MvKGTttPupic5k
5MgF3f0kS841vyTCtZZkfzsYJYy/0jki2T+xPTDp/rejnoNJYo6yZ6ipu478uR6tMbrcxLqHZa2Y
daYHF3RT5lz3l9aD/C5AxIYjUF1rRE9HhKWB1ZWGZWXSjaqZ9IQG+lorBz8rW/9LDW+rGBT7tNZj
sZBmgYDEQroHo3xz4vgk8een3cDaGiBNTkYSHT/17I2t+YdbXls2UJAQMwHKOZuyvcDLkhv3ANhM
xy5nbW9d9vdXVDbaFcrmmQiAq2Iyt5y6lkZTmnXrXaxDuSZmU0p7zDUU/PdpIENtPejhUzCgp+Yh
5DkkBPl5H+OA47Q8u0EJrDPOkI7FOV/paJgGwsoOvUm0Me7Kkt545eyHStKM9pAOaiZXbor+aEsS
f3O6DrWJYRYn2RFCn7LLPNeBfLZMrKUioNzEO2nNTxxbbzrKFfqCQpJTTRraeidI7TPqZ3Z6ao9d
nw+jpt3O14q2YShSxIS5HGMoIs8gkf12uERJ0vsrxzw4Luc4Ro48BYYdUH5RQGcp1ehIw3/lPQdf
CTe2/tLLmrfwUCvZiWf9JNM=</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Xal0Hf5IqY9mjy7Y8o/X3mX1ryU=</DigestValue>
      </Reference>
      <Reference URI="/xl/printerSettings/printerSettings4.bin?ContentType=application/vnd.openxmlformats-officedocument.spreadsheetml.printerSettings">
        <DigestMethod Algorithm="http://www.w3.org/2000/09/xmldsig#sha1"/>
        <DigestValue>Tkoekv/rqruF2DpYVB1OfUw4+GM=</DigestValue>
      </Reference>
      <Reference URI="/xl/worksheets/sheet6.xml?ContentType=application/vnd.openxmlformats-officedocument.spreadsheetml.worksheet+xml">
        <DigestMethod Algorithm="http://www.w3.org/2000/09/xmldsig#sha1"/>
        <DigestValue>gi777tv04TpSgcSfDsH84gd0Coo=</DigestValue>
      </Reference>
      <Reference URI="/xl/worksheets/sheet5.xml?ContentType=application/vnd.openxmlformats-officedocument.spreadsheetml.worksheet+xml">
        <DigestMethod Algorithm="http://www.w3.org/2000/09/xmldsig#sha1"/>
        <DigestValue>RQo6Ht4SwFQNBPlUfH5KoY6HZl8=</DigestValue>
      </Reference>
      <Reference URI="/xl/sharedStrings.xml?ContentType=application/vnd.openxmlformats-officedocument.spreadsheetml.sharedStrings+xml">
        <DigestMethod Algorithm="http://www.w3.org/2000/09/xmldsig#sha1"/>
        <DigestValue>Sh35FHLFAx7vqwggD44wdB5lYUQ=</DigestValue>
      </Reference>
      <Reference URI="/xl/printerSettings/printerSettings5.bin?ContentType=application/vnd.openxmlformats-officedocument.spreadsheetml.printerSettings">
        <DigestMethod Algorithm="http://www.w3.org/2000/09/xmldsig#sha1"/>
        <DigestValue>LEmszuwiQY472DYxKddHKEskAac=</DigestValue>
      </Reference>
      <Reference URI="/xl/printerSettings/printerSettings1.bin?ContentType=application/vnd.openxmlformats-officedocument.spreadsheetml.printerSettings">
        <DigestMethod Algorithm="http://www.w3.org/2000/09/xmldsig#sha1"/>
        <DigestValue>LEmszuwiQY472DYxKddHKEskAac=</DigestValue>
      </Reference>
      <Reference URI="/xl/printerSettings/printerSettings2.bin?ContentType=application/vnd.openxmlformats-officedocument.spreadsheetml.printerSettings">
        <DigestMethod Algorithm="http://www.w3.org/2000/09/xmldsig#sha1"/>
        <DigestValue>ngFnoRS1jT8WgLio/A/mkPZkUjQ=</DigestValue>
      </Reference>
      <Reference URI="/xl/printerSettings/printerSettings3.bin?ContentType=application/vnd.openxmlformats-officedocument.spreadsheetml.printerSettings">
        <DigestMethod Algorithm="http://www.w3.org/2000/09/xmldsig#sha1"/>
        <DigestValue>ngFnoRS1jT8WgLio/A/mkPZkUjQ=</DigestValue>
      </Reference>
      <Reference URI="/xl/printerSettings/printerSettings6.bin?ContentType=application/vnd.openxmlformats-officedocument.spreadsheetml.printerSettings">
        <DigestMethod Algorithm="http://www.w3.org/2000/09/xmldsig#sha1"/>
        <DigestValue>0A96f2Lnlzbk/8bL4lDrH4nRe5U=</DigestValue>
      </Reference>
      <Reference URI="/xl/styles.xml?ContentType=application/vnd.openxmlformats-officedocument.spreadsheetml.styles+xml">
        <DigestMethod Algorithm="http://www.w3.org/2000/09/xmldsig#sha1"/>
        <DigestValue>sByxr36G2z3KkCIycDlzcodvk2g=</DigestValue>
      </Reference>
      <Reference URI="/xl/theme/theme1.xml?ContentType=application/vnd.openxmlformats-officedocument.theme+xml">
        <DigestMethod Algorithm="http://www.w3.org/2000/09/xmldsig#sha1"/>
        <DigestValue>9qmLS+LilE9mSl2hTMj5oHE8VR8=</DigestValue>
      </Reference>
      <Reference URI="/xl/worksheets/sheet1.xml?ContentType=application/vnd.openxmlformats-officedocument.spreadsheetml.worksheet+xml">
        <DigestMethod Algorithm="http://www.w3.org/2000/09/xmldsig#sha1"/>
        <DigestValue>qi7lHP6Gu9zaxWMihqD/2gJBsGY=</DigestValue>
      </Reference>
      <Reference URI="/xl/workbook.xml?ContentType=application/vnd.openxmlformats-officedocument.spreadsheetml.sheet.main+xml">
        <DigestMethod Algorithm="http://www.w3.org/2000/09/xmldsig#sha1"/>
        <DigestValue>CMg7qvqdaxPNne2fw93U8f2NeNI=</DigestValue>
      </Reference>
      <Reference URI="/xl/worksheets/sheet4.xml?ContentType=application/vnd.openxmlformats-officedocument.spreadsheetml.worksheet+xml">
        <DigestMethod Algorithm="http://www.w3.org/2000/09/xmldsig#sha1"/>
        <DigestValue>zkDeKltbk+Iu54f6Yv/rPBfxAc4=</DigestValue>
      </Reference>
      <Reference URI="/xl/worksheets/sheet2.xml?ContentType=application/vnd.openxmlformats-officedocument.spreadsheetml.worksheet+xml">
        <DigestMethod Algorithm="http://www.w3.org/2000/09/xmldsig#sha1"/>
        <DigestValue>Or6Pk2zAQAtL6k9Cyh8Ts9HVArg=</DigestValue>
      </Reference>
      <Reference URI="/xl/worksheets/sheet3.xml?ContentType=application/vnd.openxmlformats-officedocument.spreadsheetml.worksheet+xml">
        <DigestMethod Algorithm="http://www.w3.org/2000/09/xmldsig#sha1"/>
        <DigestValue>9DBZKdMlhVL2WHAuhnChI2fXbo0=</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dY+DyKuxdOO6ooRIH+ClGOhacvQ=</DigestValue>
      </Reference>
    </Manifest>
    <SignatureProperties>
      <SignatureProperty Id="idSignatureTime" Target="#idPackageSignature">
        <mdssi:SignatureTime>
          <mdssi:Format>YYYY-MM-DDThh:mm:ssTZD</mdssi:Format>
          <mdssi:Value>2016-01-14T08:32:21Z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1440</HorizontalResolution>
          <VerticalResolution>900</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2016-01-14T08:32:21Z</xd:SigningTime>
          <xd:SigningCertificate>
            <xd:Cert>
              <xd:CertDigest>
                <DigestMethod Algorithm="http://www.w3.org/2000/09/xmldsig#sha1"/>
                <DigestValue>Z7bb32bZq1DSwMQUI8SPSnP1DRk=</DigestValue>
              </xd:CertDigest>
              <xd:IssuerSerial>
                <X509IssuerName>CN=VNPT Certification Authority, OU=VNPT-CA Trust Network, O=VNPT Group, C=VN</X509IssuerName>
                <X509SerialNumber>111660749085968047891211700797026577910</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IosQQPO5ddzeecTYjNWDrxor548=</DigestValue>
    </Reference>
    <Reference URI="#idOfficeObject" Type="http://www.w3.org/2000/09/xmldsig#Object">
      <DigestMethod Algorithm="http://www.w3.org/2000/09/xmldsig#sha1"/>
      <DigestValue>7CLkwgalDyE8J6s0t9l3Bkt7V6k=</DigestValue>
    </Reference>
    <Reference URI="#idSignedProperties" Type="http://uri.etsi.org/01903#SignedProperties">
      <Transforms>
        <Transform Algorithm="http://www.w3.org/TR/2001/REC-xml-c14n-20010315"/>
      </Transforms>
      <DigestMethod Algorithm="http://www.w3.org/2000/09/xmldsig#sha1"/>
      <DigestValue>D7jkShypLUX5a4KNZW/9Fbpp7es=</DigestValue>
    </Reference>
  </SignedInfo>
  <SignatureValue>YJcGcqsziHeU1MhQuSfyg21zFFfWuT+h+RFulLOpJaudbEhC1DQf6YUJpxBPxjIdq1ARfDsONCFC
9l8JFWhff+d97Yo7m+fWGBb6Jl2QXY5N5q5iSVvSWNFyTBQt0y4cPhT1djmVOryDTsXJdFEst114
07qPldvMh0U3UCdMd04=</SignatureValue>
  <KeyInfo>
    <X509Data>
      <X509Certificate>MIIF4TCCA8mgAwIBAgIQVAE/TIT7f8RDNZjKKkKfyTANBgkqhkiG9w0BAQUFADBpMQswCQYDVQQG
EwJWTjETMBEGA1UEChMKVk5QVCBHcm91cDEeMBwGA1UECxMVVk5QVC1DQSBUcnVzdCBOZXR3b3Jr
MSUwIwYDVQQDExxWTlBUIENlcnRpZmljYXRpb24gQXV0aG9yaXR5MB4XDTE1MTAwODAyMjYwMVoX
DTE4MDUxODA1MDAwMFowgZkxCzAJBgNVBAYTAlZOMRcwFQYDVQQIDA5I4buTIENow60gTWluaDER
MA8GA1UEBwwIUXXhuq1uIDExPjA8BgNVBAMMNUPDlE5HIFRZIFROSEggUVXhuqJOIEzDnSBRVeG7
uCBFQVNUU1BSSU5HIElOVkVTVE1FTlRTMR4wHAYKCZImiZPyLGQBAQwOTVNUOjAzMDM4Mjc0NTUw
gZ8wDQYJKoZIhvcNAQEBBQADgY0AMIGJAoGBALnat3h1x+ncgRUsEBRCwg0xo24xACYxPQbg6bFT
+joM0uljW5SMqlmZFSBQRUDEMhB2Jb+7IFueyUMz8kR25/GORaVBu19ey9+BgM0y6dob8++1ydHt
4ywtc82VBRssP26pPhTO+P+7B4l9Ri7V1Oo/i1xMG8NDG+TUEzD8+IoJAgMBAAGjggHWMIIB0jBw
BggrBgEFBQcBAQRkMGIwMgYIKwYBBQUHMAKGJmh0dHA6Ly9wdWIudm5wdC1jYS52bi9jZXJ0cy92
bnB0Y2EuY2VyMCwGCCsGAQUFBzABhiBodHRwOi8vb2NzcC52bnB0LWNhLnZuL3Jlc3BvbmRlcjAd
BgNVHQ4EFgQUJvrtIdDgvuGzKZs27EZeHONi9eAwDAYDVR0TAQH/BAIwADAfBgNVHSMEGDAWgBQG
acDV1QKKFY1Gfel84mgKVaxqrzBoBgNVHSAEYTBfMF0GDisGAQQBge0DAQEDAQECMEswIgYIKwYB
BQUHAgIwFh4UAE8ASQBEAC0AUAByAC0AMQAuADAwJQYIKwYBBQUHAgEWGWh0dHA6Ly9wdWIudm5w
dC1jYS52bi9ycGEwMQYDVR0fBCowKDAmoCSgIoYgaHR0cDovL2NybC52bnB0LWNhLnZuL3ZucHRj
YS5jcmwwDgYDVR0PAQH/BAQDAgTwMDQGA1UdJQQtMCsGCCsGAQUFBwMCBggrBgEFBQcDBAYKKwYB
BAGCNwoDDAYJKoZIhvcvAQEFMC0GA1UdEQQmMCSBImVhc3RzcHJpbmdpbnZlc3RtZW50cy52bkBn
bWFpbC5jb20wDQYJKoZIhvcNAQEFBQADggIBAMfqr+euAOieK9cPWq0It9VFTD4/7HHozulyPHgJ
c30fskshfLSA1BTR4wwyfIEdGw6RLEnv19vEzP7FsTMmpFmabVc9eZwG8RH5/TsO3ueBbMd1SXYY
21bw8WFzR9JUYW/aQL6RAdcA99TZf794uUAxDoExSylSHxXswDqEiqlnsfRRHkcQmwQWYIDecIiY
QXrvgmcPSAHOvNVGe5tVmsn7z5S38sw2bS9Uvq0U1KqRaOmJDnOSSxC3w/JaJOa+E6GexvuugBdL
FIcCult+PwxthynDkHvBGlA9ywU2kbhvSD6pweNIzpaURdJkIEMAVXTm546AX2y/xvUFLdR8sGTx
NUO+TpWfgJyvswmChR0ZH5Br45x3Frf2FdV7+wk+nvrV5AaJbWFs7cELWUeqV9n/B3FuXAlCzJmK
67kU2NOxIeCvAJxfN0roTdyfUV0SIYvGt6F/gw1KE7cjCsrT4IBGLol7lS3Iwan7KNru2mIxgee9
nKZCRA0w2VN8/0SRcLL/WzWpAueCcidSVlmh8n2EBnwfc4dMWbl76Zd9UkuU97arKNNWhJ6mNfYQ
/jWDbif9QOVC+UiIDlt/4CNmOXfOXSsf7frM/vhsMCWUbD9+55i3Co/RdAbVvHQ/BUyjYm4oJ72Y
HG+ToT9lVWh1ZW4/0ge/bIcMIxqyQiMGFR0a</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Xal0Hf5IqY9mjy7Y8o/X3mX1ryU=</DigestValue>
      </Reference>
      <Reference URI="/xl/printerSettings/printerSettings4.bin?ContentType=application/vnd.openxmlformats-officedocument.spreadsheetml.printerSettings">
        <DigestMethod Algorithm="http://www.w3.org/2000/09/xmldsig#sha1"/>
        <DigestValue>Tkoekv/rqruF2DpYVB1OfUw4+GM=</DigestValue>
      </Reference>
      <Reference URI="/xl/worksheets/sheet6.xml?ContentType=application/vnd.openxmlformats-officedocument.spreadsheetml.worksheet+xml">
        <DigestMethod Algorithm="http://www.w3.org/2000/09/xmldsig#sha1"/>
        <DigestValue>gi777tv04TpSgcSfDsH84gd0Coo=</DigestValue>
      </Reference>
      <Reference URI="/xl/worksheets/sheet5.xml?ContentType=application/vnd.openxmlformats-officedocument.spreadsheetml.worksheet+xml">
        <DigestMethod Algorithm="http://www.w3.org/2000/09/xmldsig#sha1"/>
        <DigestValue>RQo6Ht4SwFQNBPlUfH5KoY6HZl8=</DigestValue>
      </Reference>
      <Reference URI="/xl/sharedStrings.xml?ContentType=application/vnd.openxmlformats-officedocument.spreadsheetml.sharedStrings+xml">
        <DigestMethod Algorithm="http://www.w3.org/2000/09/xmldsig#sha1"/>
        <DigestValue>Sh35FHLFAx7vqwggD44wdB5lYUQ=</DigestValue>
      </Reference>
      <Reference URI="/xl/printerSettings/printerSettings5.bin?ContentType=application/vnd.openxmlformats-officedocument.spreadsheetml.printerSettings">
        <DigestMethod Algorithm="http://www.w3.org/2000/09/xmldsig#sha1"/>
        <DigestValue>LEmszuwiQY472DYxKddHKEskAac=</DigestValue>
      </Reference>
      <Reference URI="/xl/printerSettings/printerSettings1.bin?ContentType=application/vnd.openxmlformats-officedocument.spreadsheetml.printerSettings">
        <DigestMethod Algorithm="http://www.w3.org/2000/09/xmldsig#sha1"/>
        <DigestValue>LEmszuwiQY472DYxKddHKEskAac=</DigestValue>
      </Reference>
      <Reference URI="/xl/printerSettings/printerSettings2.bin?ContentType=application/vnd.openxmlformats-officedocument.spreadsheetml.printerSettings">
        <DigestMethod Algorithm="http://www.w3.org/2000/09/xmldsig#sha1"/>
        <DigestValue>ngFnoRS1jT8WgLio/A/mkPZkUjQ=</DigestValue>
      </Reference>
      <Reference URI="/xl/printerSettings/printerSettings3.bin?ContentType=application/vnd.openxmlformats-officedocument.spreadsheetml.printerSettings">
        <DigestMethod Algorithm="http://www.w3.org/2000/09/xmldsig#sha1"/>
        <DigestValue>ngFnoRS1jT8WgLio/A/mkPZkUjQ=</DigestValue>
      </Reference>
      <Reference URI="/xl/printerSettings/printerSettings6.bin?ContentType=application/vnd.openxmlformats-officedocument.spreadsheetml.printerSettings">
        <DigestMethod Algorithm="http://www.w3.org/2000/09/xmldsig#sha1"/>
        <DigestValue>0A96f2Lnlzbk/8bL4lDrH4nRe5U=</DigestValue>
      </Reference>
      <Reference URI="/xl/styles.xml?ContentType=application/vnd.openxmlformats-officedocument.spreadsheetml.styles+xml">
        <DigestMethod Algorithm="http://www.w3.org/2000/09/xmldsig#sha1"/>
        <DigestValue>sByxr36G2z3KkCIycDlzcodvk2g=</DigestValue>
      </Reference>
      <Reference URI="/xl/theme/theme1.xml?ContentType=application/vnd.openxmlformats-officedocument.theme+xml">
        <DigestMethod Algorithm="http://www.w3.org/2000/09/xmldsig#sha1"/>
        <DigestValue>9qmLS+LilE9mSl2hTMj5oHE8VR8=</DigestValue>
      </Reference>
      <Reference URI="/xl/worksheets/sheet1.xml?ContentType=application/vnd.openxmlformats-officedocument.spreadsheetml.worksheet+xml">
        <DigestMethod Algorithm="http://www.w3.org/2000/09/xmldsig#sha1"/>
        <DigestValue>qi7lHP6Gu9zaxWMihqD/2gJBsGY=</DigestValue>
      </Reference>
      <Reference URI="/xl/workbook.xml?ContentType=application/vnd.openxmlformats-officedocument.spreadsheetml.sheet.main+xml">
        <DigestMethod Algorithm="http://www.w3.org/2000/09/xmldsig#sha1"/>
        <DigestValue>CMg7qvqdaxPNne2fw93U8f2NeNI=</DigestValue>
      </Reference>
      <Reference URI="/xl/worksheets/sheet4.xml?ContentType=application/vnd.openxmlformats-officedocument.spreadsheetml.worksheet+xml">
        <DigestMethod Algorithm="http://www.w3.org/2000/09/xmldsig#sha1"/>
        <DigestValue>zkDeKltbk+Iu54f6Yv/rPBfxAc4=</DigestValue>
      </Reference>
      <Reference URI="/xl/worksheets/sheet2.xml?ContentType=application/vnd.openxmlformats-officedocument.spreadsheetml.worksheet+xml">
        <DigestMethod Algorithm="http://www.w3.org/2000/09/xmldsig#sha1"/>
        <DigestValue>Or6Pk2zAQAtL6k9Cyh8Ts9HVArg=</DigestValue>
      </Reference>
      <Reference URI="/xl/worksheets/sheet3.xml?ContentType=application/vnd.openxmlformats-officedocument.spreadsheetml.worksheet+xml">
        <DigestMethod Algorithm="http://www.w3.org/2000/09/xmldsig#sha1"/>
        <DigestValue>9DBZKdMlhVL2WHAuhnChI2fXbo0=</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dY+DyKuxdOO6ooRIH+ClGOhacvQ=</DigestValue>
      </Reference>
    </Manifest>
    <SignatureProperties>
      <SignatureProperty Id="idSignatureTime" Target="#idPackageSignature">
        <mdssi:SignatureTime>
          <mdssi:Format>YYYY-MM-DDThh:mm:ssTZD</mdssi:Format>
          <mdssi:Value>2016-01-19T07:26:24Z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erw</SignatureComments>
          <WindowsVersion>6.1</WindowsVersion>
          <OfficeVersion>14.0</OfficeVersion>
          <ApplicationVersion>14.0</ApplicationVersion>
          <Monitors>1</Monitors>
          <HorizontalResolution>1440</HorizontalResolution>
          <VerticalResolution>900</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2016-01-19T07:26:24Z</xd:SigningTime>
          <xd:SigningCertificate>
            <xd:Cert>
              <xd:CertDigest>
                <DigestMethod Algorithm="http://www.w3.org/2000/09/xmldsig#sha1"/>
                <DigestValue>Xyt8TeDeWM6Ou4XvbVuRMVV2UC0=</DigestValue>
              </xd:CertDigest>
              <xd:IssuerSerial>
                <X509IssuerName>CN=VNPT Certification Authority, OU=VNPT-CA Trust Network, O=VNPT Group, C=VN</X509IssuerName>
                <X509SerialNumber>111661627797092914328963618200952676297</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Tong quat</vt:lpstr>
      <vt:lpstr>BCTaiSan_06027</vt:lpstr>
      <vt:lpstr>BCKetQuaHoatDong_06028</vt:lpstr>
      <vt:lpstr>BCDanhMucDauTu_06029</vt:lpstr>
      <vt:lpstr>Khac_06030</vt:lpstr>
      <vt:lpstr>PhanHoiNHGS_06276</vt:lpstr>
      <vt:lpstr>BCDanhMucDauTu_06029!Print_Area</vt:lpstr>
      <vt:lpstr>BCKetQuaHoatDong_06028!Print_Area</vt:lpstr>
      <vt:lpstr>BCTaiSan_06027!Print_Area</vt:lpstr>
      <vt:lpstr>Khac_06030!Print_Area</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duonglt-acbs</cp:lastModifiedBy>
  <cp:lastPrinted>2016-01-12T08:29:52Z</cp:lastPrinted>
  <dcterms:created xsi:type="dcterms:W3CDTF">2013-07-15T10:49:12Z</dcterms:created>
  <dcterms:modified xsi:type="dcterms:W3CDTF">2016-01-21T07:35:45Z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